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Jablonova22,446 - Oprava ..." sheetId="2" state="visible" r:id="rId4"/>
  </sheets>
  <definedNames>
    <definedName function="false" hidden="false" localSheetId="1" name="_xlnm.Print_Area" vbProcedure="false">'Jablonova22,446 - Oprava ...'!$C$4:$J$76,'Jablonova22,446 - Oprava ...'!$C$82:$J$114,'Jablonova22,446 - Oprava ...'!$C$120:$K$244</definedName>
    <definedName function="false" hidden="false" localSheetId="1" name="_xlnm.Print_Titles" vbProcedure="false">'Jablonova22,446 - Oprava ...'!$130:$130</definedName>
    <definedName function="false" hidden="true" localSheetId="1" name="_xlnm._FilterDatabase" vbProcedure="false">'Jablonova22,446 - Oprava ...'!$C$130:$K$244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<sst xmlns="http://schemas.openxmlformats.org/spreadsheetml/2006/main" count="1554" uniqueCount="487">
  <si>
    <t xml:space="preserve">Export Komplet</t>
  </si>
  <si>
    <t xml:space="preserve">2.0</t>
  </si>
  <si>
    <t xml:space="preserve">False</t>
  </si>
  <si>
    <t xml:space="preserve">{c922a9a2-d409-4c5b-8153-97d765e6fd8c}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</si>
  <si>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</si>
  <si>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</si>
  <si>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</si>
  <si>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</si>
  <si>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</si>
  <si>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</si>
  <si>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</si>
  <si>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</si>
  <si>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</si>
  <si>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Jablonova22,446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</si>
  <si>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</si>
  <si>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</si>
  <si>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č.446</t>
  </si>
  <si>
    <t xml:space="preserve">KSO:</t>
  </si>
  <si>
    <t xml:space="preserve">CC-CZ:</t>
  </si>
  <si>
    <t xml:space="preserve">Místo:</t>
  </si>
  <si>
    <t xml:space="preserve">Jabloňova 22, Brno</t>
  </si>
  <si>
    <t xml:space="preserve">Datum:</t>
  </si>
  <si>
    <t xml:space="preserve">3. 6. 2024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</si>
  <si>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</si>
  <si>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</si>
  <si>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</si>
  <si>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</si>
  <si>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</si>
  <si>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</si>
  <si>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</si>
  <si>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</si>
  <si>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</si>
  <si>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</si>
  <si>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</si>
  <si>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</si>
  <si>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</si>
  <si>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</si>
  <si>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</si>
  <si>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</si>
  <si>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</si>
  <si>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</si>
  <si>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</si>
  <si>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</si>
  <si>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</si>
  <si>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</si>
  <si>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</si>
  <si>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</si>
  <si>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</si>
  <si>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</si>
  <si>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</si>
  <si>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</si>
  <si>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</si>
  <si>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</si>
  <si>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</si>
  <si>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</si>
  <si>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</si>
  <si>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</si>
  <si>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</si>
  <si>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</si>
  <si>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</si>
  <si>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</si>
  <si>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</si>
  <si>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</si>
  <si>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</si>
  <si>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</si>
  <si>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</si>
  <si>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</si>
  <si>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</si>
  <si>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</si>
  <si>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</si>
  <si>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</si>
  <si>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</si>
  <si>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</si>
  <si>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</si>
  <si>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</si>
  <si>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</si>
  <si>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</si>
  <si>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</si>
  <si>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</si>
  <si>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</si>
  <si>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</si>
  <si>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</si>
  <si>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</si>
  <si>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</si>
  <si>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</si>
  <si>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</si>
  <si>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</si>
  <si>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</si>
  <si>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</si>
  <si>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</si>
  <si>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</si>
  <si>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</si>
  <si>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</si>
  <si>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722 - Zdravotechnika - vnitřní vodovod</t>
  </si>
  <si>
    <t xml:space="preserve">    725 - Zdravotechnika - zařizovací předměty</t>
  </si>
  <si>
    <t xml:space="preserve">    734 - Ústřední vytápění - armatury</t>
  </si>
  <si>
    <t xml:space="preserve">    741 - Elektroinstalace - silnoproud</t>
  </si>
  <si>
    <t xml:space="preserve">    742 - Elektroinstalace - slaboproud</t>
  </si>
  <si>
    <t xml:space="preserve">    766 - Konstrukce truhlářské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</si>
  <si>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</si>
  <si>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</si>
  <si>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</si>
  <si>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</si>
  <si>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</si>
  <si>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</si>
  <si>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</si>
  <si>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</si>
  <si>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</si>
  <si>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</si>
  <si>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</si>
  <si>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</si>
  <si>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</si>
  <si>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</si>
  <si>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</si>
  <si>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</si>
  <si>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</si>
  <si>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</si>
  <si>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</si>
  <si>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</si>
  <si>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</si>
  <si>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</si>
  <si>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</si>
  <si>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</si>
  <si>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</si>
  <si>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</si>
  <si>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612325421</t>
  </si>
  <si>
    <t xml:space="preserve">Oprava vnitřní vápenocementové štukové omítky stěn v rozsahu plochy do 10 %</t>
  </si>
  <si>
    <t xml:space="preserve">m2</t>
  </si>
  <si>
    <t xml:space="preserve">CS ÚRS 2024 01</t>
  </si>
  <si>
    <t xml:space="preserve">4</t>
  </si>
  <si>
    <t xml:space="preserve">2</t>
  </si>
  <si>
    <t xml:space="preserve">-1278704315</t>
  </si>
  <si>
    <t xml:space="preserve">VV</t>
  </si>
  <si>
    <t xml:space="preserve">"1"(1,4*2+1,8)*2,65-0,6*2,0-0,8*2,0-0,9*2,0+5*0,2</t>
  </si>
  <si>
    <t xml:space="preserve">"2"(1,8+2,2)*2*0,7-0,6*0,6+0,6*0,25*3</t>
  </si>
  <si>
    <t xml:space="preserve">"3"(6,9+3,4+1,9+0,6)*2*2,65-3*1,95+2-0,9*1,95-1,1*0,6-0,8*2,0+7,0*0,2+4,9*0,2+2,3*0,2</t>
  </si>
  <si>
    <t xml:space="preserve">Součet</t>
  </si>
  <si>
    <t xml:space="preserve">619991005</t>
  </si>
  <si>
    <t xml:space="preserve">Zakrytí fólií</t>
  </si>
  <si>
    <t xml:space="preserve">1613787130</t>
  </si>
  <si>
    <t xml:space="preserve">0,6*0,6+1,1*0,6+3,0*2,0+0,9*2,0</t>
  </si>
  <si>
    <t xml:space="preserve">3</t>
  </si>
  <si>
    <t xml:space="preserve">642-pc 1</t>
  </si>
  <si>
    <t xml:space="preserve">Umytí PVC a radiátoru v pokoji a kuchyni</t>
  </si>
  <si>
    <t xml:space="preserve">hod</t>
  </si>
  <si>
    <t xml:space="preserve">-1402624619</t>
  </si>
  <si>
    <t xml:space="preserve">642-pc 2</t>
  </si>
  <si>
    <t xml:space="preserve">Zapravení děr v obkladu</t>
  </si>
  <si>
    <t xml:space="preserve">sada</t>
  </si>
  <si>
    <t xml:space="preserve">1375034503</t>
  </si>
  <si>
    <t xml:space="preserve">9</t>
  </si>
  <si>
    <t xml:space="preserve">Ostatní konstrukce a práce, bourání</t>
  </si>
  <si>
    <t xml:space="preserve">5</t>
  </si>
  <si>
    <t xml:space="preserve">952901111</t>
  </si>
  <si>
    <t xml:space="preserve">Vyčištění budov bytové a občanské výstavby při výšce podlaží do 4 m včetně balkonu</t>
  </si>
  <si>
    <t xml:space="preserve">16</t>
  </si>
  <si>
    <t xml:space="preserve">92180976</t>
  </si>
  <si>
    <t xml:space="preserve">3,95+3,94+28,2+10,2</t>
  </si>
  <si>
    <t xml:space="preserve">952-pc 1</t>
  </si>
  <si>
    <t xml:space="preserve">Odvoz a likvidace, háčků,kuchyňské linky,digestoře, světel.garnýže, zrcadla...a sklepa - dle TZ</t>
  </si>
  <si>
    <t xml:space="preserve">-737783740</t>
  </si>
  <si>
    <t xml:space="preserve">7</t>
  </si>
  <si>
    <t xml:space="preserve">952-pc 2</t>
  </si>
  <si>
    <t xml:space="preserve">Oprava schránky</t>
  </si>
  <si>
    <t xml:space="preserve">kus</t>
  </si>
  <si>
    <t xml:space="preserve">-1612221945</t>
  </si>
  <si>
    <t xml:space="preserve">8</t>
  </si>
  <si>
    <t xml:space="preserve">952-pc 3</t>
  </si>
  <si>
    <t xml:space="preserve">Umytí dlažby, obkladu,umyvadla,radiátoru, vč.sifonů v koupelně</t>
  </si>
  <si>
    <t xml:space="preserve">-566871635</t>
  </si>
  <si>
    <t xml:space="preserve">952-pc 3a</t>
  </si>
  <si>
    <t xml:space="preserve">Umytí dlažby, soklu,radiátoru v předsíni</t>
  </si>
  <si>
    <t xml:space="preserve">-653497762</t>
  </si>
  <si>
    <t xml:space="preserve">10</t>
  </si>
  <si>
    <t xml:space="preserve">952-pc 4</t>
  </si>
  <si>
    <t xml:space="preserve">Odvoz stávajících dveří</t>
  </si>
  <si>
    <t xml:space="preserve">1603711550</t>
  </si>
  <si>
    <t xml:space="preserve">11</t>
  </si>
  <si>
    <t xml:space="preserve">952-pc 5</t>
  </si>
  <si>
    <t xml:space="preserve">Vyčištění obkladu za kuchyňskou linkou</t>
  </si>
  <si>
    <t xml:space="preserve">540944686</t>
  </si>
  <si>
    <t xml:space="preserve">1*2 'Přepočtené koeficientem množství</t>
  </si>
  <si>
    <t xml:space="preserve">978013121</t>
  </si>
  <si>
    <t xml:space="preserve">Otlučení (osekání) vnitřní vápenné nebo vápenocementové omítky stěn v rozsahu přes 5 do 10 %</t>
  </si>
  <si>
    <t xml:space="preserve">-1001361414</t>
  </si>
  <si>
    <t xml:space="preserve">997</t>
  </si>
  <si>
    <t xml:space="preserve">Přesun sutě</t>
  </si>
  <si>
    <t xml:space="preserve">13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</si>
  <si>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</si>
  <si>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</si>
  <si>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</si>
  <si>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1756871183</t>
  </si>
  <si>
    <t xml:space="preserve">14</t>
  </si>
  <si>
    <t xml:space="preserve">997013501</t>
  </si>
  <si>
    <t xml:space="preserve">Odvoz suti a vybouraných hmot na skládku nebo meziskládku do 1 km se složením</t>
  </si>
  <si>
    <t xml:space="preserve">-892966114</t>
  </si>
  <si>
    <t xml:space="preserve">15</t>
  </si>
  <si>
    <t xml:space="preserve">997013509</t>
  </si>
  <si>
    <t xml:space="preserve">Příplatek k odvozu suti a vybouraných hmot na skládku ZKD 1 km přes 1 km</t>
  </si>
  <si>
    <t xml:space="preserve">-1779429450</t>
  </si>
  <si>
    <t xml:space="preserve">1,223*14 'Přepočtené koeficientem množství</t>
  </si>
  <si>
    <t xml:space="preserve">997013601</t>
  </si>
  <si>
    <t xml:space="preserve">Poplatek za uložení na skládce (skládkovné) stavebního odpadu betonového kód odpadu 17 01 01</t>
  </si>
  <si>
    <t xml:space="preserve">441830636</t>
  </si>
  <si>
    <t xml:space="preserve">998</t>
  </si>
  <si>
    <t xml:space="preserve">Přesun hmot</t>
  </si>
  <si>
    <t xml:space="preserve">17</t>
  </si>
  <si>
    <t xml:space="preserve">998018002</t>
  </si>
  <si>
    <t xml:space="preserve">Přesun hmot pro budovy ruční pro budovy v přes 6 do 12 m</t>
  </si>
  <si>
    <t xml:space="preserve">345289796</t>
  </si>
  <si>
    <t xml:space="preserve">PSV</t>
  </si>
  <si>
    <t xml:space="preserve">Práce a dodávky PSV</t>
  </si>
  <si>
    <t xml:space="preserve">722</t>
  </si>
  <si>
    <t xml:space="preserve">Zdravotechnika - vnitřní vodovod</t>
  </si>
  <si>
    <t xml:space="preserve">18</t>
  </si>
  <si>
    <t xml:space="preserve">7221-pc 1</t>
  </si>
  <si>
    <t xml:space="preserve">Kontrola funkčnosti uzávěru teplé a stadené vody-případná výměna</t>
  </si>
  <si>
    <t xml:space="preserve">1543568607</t>
  </si>
  <si>
    <t xml:space="preserve">76</t>
  </si>
  <si>
    <t xml:space="preserve">7221-pc 2</t>
  </si>
  <si>
    <t xml:space="preserve">Vyčištění žlabu na balkoně pod dlažbou</t>
  </si>
  <si>
    <t xml:space="preserve">973973875</t>
  </si>
  <si>
    <t xml:space="preserve">19</t>
  </si>
  <si>
    <t xml:space="preserve">998722102</t>
  </si>
  <si>
    <t xml:space="preserve">Přesun hmot tonážní pro vnitřní vodovod v objektech v přes 6 do 12 m</t>
  </si>
  <si>
    <t xml:space="preserve">552907220</t>
  </si>
  <si>
    <t xml:space="preserve">725</t>
  </si>
  <si>
    <t xml:space="preserve">Zdravotechnika - zařizovací předměty</t>
  </si>
  <si>
    <t xml:space="preserve">20</t>
  </si>
  <si>
    <t xml:space="preserve">M</t>
  </si>
  <si>
    <t xml:space="preserve">5411-pc 1</t>
  </si>
  <si>
    <t xml:space="preserve">D+m sklokeramický dvouplotýnkový vestavěný vařič</t>
  </si>
  <si>
    <t xml:space="preserve">32</t>
  </si>
  <si>
    <t xml:space="preserve">-1196495210</t>
  </si>
  <si>
    <t xml:space="preserve">725110814</t>
  </si>
  <si>
    <t xml:space="preserve">Oprava klozetu Kombi-výměna rohového ventilu,hadice a desky</t>
  </si>
  <si>
    <t xml:space="preserve">soubor</t>
  </si>
  <si>
    <t xml:space="preserve">1313200170</t>
  </si>
  <si>
    <t xml:space="preserve">22</t>
  </si>
  <si>
    <t xml:space="preserve">725240811</t>
  </si>
  <si>
    <t xml:space="preserve">Demontáž sprchové vaničky a zástěny</t>
  </si>
  <si>
    <t xml:space="preserve">-276300158</t>
  </si>
  <si>
    <t xml:space="preserve">23</t>
  </si>
  <si>
    <t xml:space="preserve">725241142</t>
  </si>
  <si>
    <t xml:space="preserve">Vanička sprchová akrylátová čtvrtkruhová 900x900 mm včetně sifonu,krytky odpadu a nožiček včetně napojení a zapravení</t>
  </si>
  <si>
    <t xml:space="preserve">708215173</t>
  </si>
  <si>
    <t xml:space="preserve">24</t>
  </si>
  <si>
    <t xml:space="preserve">725244813</t>
  </si>
  <si>
    <t xml:space="preserve">Zástěna sprchová rohová rámová se skleněnou výplní tl. 4 a 5 mm dveře posuvné dvoudílné na čtvrtkruhovou vaničku 900x900 mm včetně zapravení</t>
  </si>
  <si>
    <t xml:space="preserve">437173093</t>
  </si>
  <si>
    <t xml:space="preserve">25</t>
  </si>
  <si>
    <t xml:space="preserve">725310823</t>
  </si>
  <si>
    <t xml:space="preserve">Demontáž dřez jednoduchý vestavěný v kuchyňských sestavách bez výtokových armatur</t>
  </si>
  <si>
    <t xml:space="preserve">233036030</t>
  </si>
  <si>
    <t xml:space="preserve">26</t>
  </si>
  <si>
    <t xml:space="preserve">7256-pc 3</t>
  </si>
  <si>
    <t xml:space="preserve">Výměna přípravy na pračku</t>
  </si>
  <si>
    <t xml:space="preserve">1783337957</t>
  </si>
  <si>
    <t xml:space="preserve">27</t>
  </si>
  <si>
    <t xml:space="preserve">725820801</t>
  </si>
  <si>
    <t xml:space="preserve">Demontáž baterie nástěnné do G 3 / 4</t>
  </si>
  <si>
    <t xml:space="preserve">1613029196</t>
  </si>
  <si>
    <t xml:space="preserve">28</t>
  </si>
  <si>
    <t xml:space="preserve">725820802</t>
  </si>
  <si>
    <t xml:space="preserve">Demontáž baterie stojánkové do jednoho otvoru</t>
  </si>
  <si>
    <t xml:space="preserve">1742777279</t>
  </si>
  <si>
    <t xml:space="preserve">29</t>
  </si>
  <si>
    <t xml:space="preserve">725821325</t>
  </si>
  <si>
    <t xml:space="preserve">Baterie dřezová stojánková páková s otáčivým kulatým ústím a délkou ramínka 220 mm</t>
  </si>
  <si>
    <t xml:space="preserve">-176517991</t>
  </si>
  <si>
    <t xml:space="preserve">30</t>
  </si>
  <si>
    <t xml:space="preserve">725822613</t>
  </si>
  <si>
    <t xml:space="preserve">Baterie umyvadlová stojánková páková s výpustí</t>
  </si>
  <si>
    <t xml:space="preserve">1010255556</t>
  </si>
  <si>
    <t xml:space="preserve">31</t>
  </si>
  <si>
    <t xml:space="preserve">725831312</t>
  </si>
  <si>
    <t xml:space="preserve">Baterie sprchová nástěnná páková s příslušenstvím a pevným držákem</t>
  </si>
  <si>
    <t xml:space="preserve">1654159220</t>
  </si>
  <si>
    <t xml:space="preserve">998725202</t>
  </si>
  <si>
    <t xml:space="preserve">Přesun hmot procentní pro zařizovací předměty v objektech v přes 6 do 12 m</t>
  </si>
  <si>
    <t xml:space="preserve">%</t>
  </si>
  <si>
    <t xml:space="preserve">-2038632933</t>
  </si>
  <si>
    <t xml:space="preserve">734</t>
  </si>
  <si>
    <t xml:space="preserve">Ústřední vytápění - armatury</t>
  </si>
  <si>
    <t xml:space="preserve">33</t>
  </si>
  <si>
    <t xml:space="preserve">734-pc  1</t>
  </si>
  <si>
    <t xml:space="preserve">Výměna termohlavic</t>
  </si>
  <si>
    <t xml:space="preserve">-2075416289</t>
  </si>
  <si>
    <t xml:space="preserve">34</t>
  </si>
  <si>
    <t xml:space="preserve">998734202</t>
  </si>
  <si>
    <t xml:space="preserve">Přesun hmot procentní pro armatury v objektech v přes 6 do 12 m</t>
  </si>
  <si>
    <t xml:space="preserve">418332863</t>
  </si>
  <si>
    <t xml:space="preserve">741</t>
  </si>
  <si>
    <t xml:space="preserve">Elektroinstalace - silnoproud</t>
  </si>
  <si>
    <t xml:space="preserve">35</t>
  </si>
  <si>
    <t xml:space="preserve">741330335</t>
  </si>
  <si>
    <t xml:space="preserve">Montáž ovladač tlačítkový vestavný-objímka se žárovkou</t>
  </si>
  <si>
    <t xml:space="preserve">874684459</t>
  </si>
  <si>
    <t xml:space="preserve">36</t>
  </si>
  <si>
    <t xml:space="preserve">34512200</t>
  </si>
  <si>
    <t xml:space="preserve">objímka žárovky E14 svorcová 1253-040 termoplast</t>
  </si>
  <si>
    <t xml:space="preserve">-1593339210</t>
  </si>
  <si>
    <t xml:space="preserve">37</t>
  </si>
  <si>
    <t xml:space="preserve">34774102</t>
  </si>
  <si>
    <t xml:space="preserve">žárovka LED E27/6W</t>
  </si>
  <si>
    <t xml:space="preserve">-561971400</t>
  </si>
  <si>
    <t xml:space="preserve">38</t>
  </si>
  <si>
    <t xml:space="preserve">741370003</t>
  </si>
  <si>
    <t xml:space="preserve">Montáž svítidlo žárovkové bytové stropní přisazené 2 zdroje</t>
  </si>
  <si>
    <t xml:space="preserve">-1233799679</t>
  </si>
  <si>
    <t xml:space="preserve">39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</si>
  <si>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</si>
  <si>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</si>
  <si>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-1903250108</t>
  </si>
  <si>
    <t xml:space="preserve">40</t>
  </si>
  <si>
    <t xml:space="preserve">741-pc  1</t>
  </si>
  <si>
    <t xml:space="preserve">Svítidlo bytové do vlhkého prostředí-koupelna žárovkové stropní a stěnové včetně svět.zdroje a recykl.poplatku</t>
  </si>
  <si>
    <t xml:space="preserve">1401864937</t>
  </si>
  <si>
    <t xml:space="preserve">41</t>
  </si>
  <si>
    <t xml:space="preserve">74181-pc 6</t>
  </si>
  <si>
    <t xml:space="preserve">Svítidlo bytové předsíň žárovkové stropní a stěnové včetně svět.zdroje a recykl.poplatku</t>
  </si>
  <si>
    <t xml:space="preserve">157801704</t>
  </si>
  <si>
    <t xml:space="preserve">42</t>
  </si>
  <si>
    <t xml:space="preserve">741810001</t>
  </si>
  <si>
    <t xml:space="preserve">Celková prohlídka elektrického rozvodu a zařízení do 100 000,- Kč vč.revize</t>
  </si>
  <si>
    <t xml:space="preserve">9517753</t>
  </si>
  <si>
    <t xml:space="preserve">43</t>
  </si>
  <si>
    <t xml:space="preserve">74181-pc 3</t>
  </si>
  <si>
    <t xml:space="preserve">D+M osvětlení kuchyňské linky pod horními skříňkami</t>
  </si>
  <si>
    <t xml:space="preserve">-516725446</t>
  </si>
  <si>
    <t xml:space="preserve">44</t>
  </si>
  <si>
    <t xml:space="preserve">998741202</t>
  </si>
  <si>
    <t xml:space="preserve">Přesun hmot procentní pro silnoproud v objektech v přes 6 do 12 m</t>
  </si>
  <si>
    <t xml:space="preserve">-586192451</t>
  </si>
  <si>
    <t xml:space="preserve">742</t>
  </si>
  <si>
    <t xml:space="preserve">Elektroinstalace - slaboproud</t>
  </si>
  <si>
    <t xml:space="preserve">45</t>
  </si>
  <si>
    <t xml:space="preserve">742310006</t>
  </si>
  <si>
    <t xml:space="preserve">Montáž domácího nástěnného audio/video telefonu včetně zprovoznění</t>
  </si>
  <si>
    <t xml:space="preserve">2088829097</t>
  </si>
  <si>
    <t xml:space="preserve">46</t>
  </si>
  <si>
    <t xml:space="preserve">38226805</t>
  </si>
  <si>
    <t xml:space="preserve">domovní telefon s ovládáním elektrického zámku</t>
  </si>
  <si>
    <t xml:space="preserve">-1913780190</t>
  </si>
  <si>
    <t xml:space="preserve">47</t>
  </si>
  <si>
    <t xml:space="preserve">742310806</t>
  </si>
  <si>
    <t xml:space="preserve">Demontáž domácího nástěnného audio/video telefonu</t>
  </si>
  <si>
    <t xml:space="preserve">-768788491</t>
  </si>
  <si>
    <t xml:space="preserve">48</t>
  </si>
  <si>
    <t xml:space="preserve">998742202</t>
  </si>
  <si>
    <t xml:space="preserve">Přesun hmot procentní pro slaboproud v objektech v do 12 m</t>
  </si>
  <si>
    <t xml:space="preserve">-1474646688</t>
  </si>
  <si>
    <t xml:space="preserve">766</t>
  </si>
  <si>
    <t xml:space="preserve">Konstrukce truhlářské</t>
  </si>
  <si>
    <t xml:space="preserve">49</t>
  </si>
  <si>
    <t xml:space="preserve">766-pc01</t>
  </si>
  <si>
    <t xml:space="preserve">Výměna dveří do koupelny dveře bílé, plné 60/197cm včetně kování,klik,zámku WC a větracích mřížek</t>
  </si>
  <si>
    <t xml:space="preserve">-1815972520</t>
  </si>
  <si>
    <t xml:space="preserve">50</t>
  </si>
  <si>
    <t xml:space="preserve">766-pc02</t>
  </si>
  <si>
    <t xml:space="preserve">Očištění a seřízení oken včetně opravy nebo výměny pákového mechanizmu</t>
  </si>
  <si>
    <t xml:space="preserve">-1144125133</t>
  </si>
  <si>
    <t xml:space="preserve">51</t>
  </si>
  <si>
    <t xml:space="preserve">766-pc03</t>
  </si>
  <si>
    <t xml:space="preserve">Očištění a seřízení oken a balkonových dveří</t>
  </si>
  <si>
    <t xml:space="preserve">1225603796</t>
  </si>
  <si>
    <t xml:space="preserve">52</t>
  </si>
  <si>
    <t xml:space="preserve">766-pc04</t>
  </si>
  <si>
    <t xml:space="preserve">D+m kuchynské linky- spodní skříňky včetně dřezu,stoj.baterie a horní skříňky včetně digestoře-bude stejně uspořádaná jako původní linka.</t>
  </si>
  <si>
    <t xml:space="preserve">856749980</t>
  </si>
  <si>
    <t xml:space="preserve">53</t>
  </si>
  <si>
    <t xml:space="preserve">766-pc 5</t>
  </si>
  <si>
    <t xml:space="preserve">Umytí, seřízení a oprava dveří do pokoje-lišt, nové kování klika-klika, zámek</t>
  </si>
  <si>
    <t xml:space="preserve">249125753</t>
  </si>
  <si>
    <t xml:space="preserve">54</t>
  </si>
  <si>
    <t xml:space="preserve">766-pc 6</t>
  </si>
  <si>
    <t xml:space="preserve">Umytí, seřízení a oprava vchodových dveří výměna kování klika-koule,bezpečnostní  zámek</t>
  </si>
  <si>
    <t xml:space="preserve">-1973060832</t>
  </si>
  <si>
    <t xml:space="preserve">55</t>
  </si>
  <si>
    <t xml:space="preserve">766-pc 7</t>
  </si>
  <si>
    <t xml:space="preserve">Vyklizení, umytí a oprava vestavěných skříní v předsíni</t>
  </si>
  <si>
    <t xml:space="preserve">1330902882</t>
  </si>
  <si>
    <t xml:space="preserve">56</t>
  </si>
  <si>
    <t xml:space="preserve">998766202</t>
  </si>
  <si>
    <t xml:space="preserve">Přesun hmot procentní pro kce truhlářské v objektech v přes 6 do 12 m</t>
  </si>
  <si>
    <t xml:space="preserve">-489621019</t>
  </si>
  <si>
    <t xml:space="preserve">776</t>
  </si>
  <si>
    <t xml:space="preserve">Podlahy povlakové</t>
  </si>
  <si>
    <t xml:space="preserve">57</t>
  </si>
  <si>
    <t xml:space="preserve">776410811</t>
  </si>
  <si>
    <t xml:space="preserve">Odstranění soklíků a lišt pryžových nebo plastových</t>
  </si>
  <si>
    <t xml:space="preserve">m</t>
  </si>
  <si>
    <t xml:space="preserve">-213891843</t>
  </si>
  <si>
    <t xml:space="preserve">"3"(6,9+3,4+1,8+0,6)*2</t>
  </si>
  <si>
    <t xml:space="preserve">58</t>
  </si>
  <si>
    <t xml:space="preserve">776421111R</t>
  </si>
  <si>
    <t xml:space="preserve">Montáž a dod.obvodových lišt lepením</t>
  </si>
  <si>
    <t xml:space="preserve">1094404049</t>
  </si>
  <si>
    <t xml:space="preserve">25,4</t>
  </si>
  <si>
    <t xml:space="preserve">25,4*1,1 'Přepočtené koeficientem množství</t>
  </si>
  <si>
    <t xml:space="preserve">59</t>
  </si>
  <si>
    <t xml:space="preserve">776-pc 1</t>
  </si>
  <si>
    <t xml:space="preserve">Výměna přechodové lišty</t>
  </si>
  <si>
    <t xml:space="preserve">-451666450</t>
  </si>
  <si>
    <t xml:space="preserve">60</t>
  </si>
  <si>
    <t xml:space="preserve">998776202</t>
  </si>
  <si>
    <t xml:space="preserve">Přesun hmot procentní pro podlahy povlakové v objektech v přes 6 do 12 m</t>
  </si>
  <si>
    <t xml:space="preserve">-248798730</t>
  </si>
  <si>
    <t xml:space="preserve">783</t>
  </si>
  <si>
    <t xml:space="preserve">Dokončovací práce - nátěry</t>
  </si>
  <si>
    <t xml:space="preserve">61</t>
  </si>
  <si>
    <t xml:space="preserve">783301311</t>
  </si>
  <si>
    <t xml:space="preserve">Odmaštění zámečnických konstrukcí vodou ředitelným odmašťovačem</t>
  </si>
  <si>
    <t xml:space="preserve">711215322</t>
  </si>
  <si>
    <t xml:space="preserve">4,6*0,25+4,8*0,25</t>
  </si>
  <si>
    <t xml:space="preserve">62</t>
  </si>
  <si>
    <t xml:space="preserve">783306801</t>
  </si>
  <si>
    <t xml:space="preserve">Odstranění nátěru ze zámečnických konstrukcí obroušením</t>
  </si>
  <si>
    <t xml:space="preserve">-345058780</t>
  </si>
  <si>
    <t xml:space="preserve">63</t>
  </si>
  <si>
    <t xml:space="preserve">783314101</t>
  </si>
  <si>
    <t xml:space="preserve">Základní jednonásobný syntetický nátěr zámečnických konstrukcí</t>
  </si>
  <si>
    <t xml:space="preserve">1368981870</t>
  </si>
  <si>
    <t xml:space="preserve">64</t>
  </si>
  <si>
    <t xml:space="preserve">783315101</t>
  </si>
  <si>
    <t xml:space="preserve">Mezinátěr jednonásobný syntetický standardní zámečnických konstrukcí</t>
  </si>
  <si>
    <t xml:space="preserve">-676048879</t>
  </si>
  <si>
    <t xml:space="preserve">65</t>
  </si>
  <si>
    <t xml:space="preserve">783317101</t>
  </si>
  <si>
    <t xml:space="preserve">Krycí jednonásobný syntetický standardní nátěr zámečnických konstrukcí</t>
  </si>
  <si>
    <t xml:space="preserve">1856781848</t>
  </si>
  <si>
    <t xml:space="preserve">66</t>
  </si>
  <si>
    <t xml:space="preserve">783-pc 1</t>
  </si>
  <si>
    <t xml:space="preserve">Vyčištění trub a radiátoru</t>
  </si>
  <si>
    <t xml:space="preserve">-2076272838</t>
  </si>
  <si>
    <t xml:space="preserve">784</t>
  </si>
  <si>
    <t xml:space="preserve">Dokončovací práce - malby a tapety</t>
  </si>
  <si>
    <t xml:space="preserve">67</t>
  </si>
  <si>
    <t xml:space="preserve">784121001</t>
  </si>
  <si>
    <t xml:space="preserve">Oškrabání malby v místnostech v do 3,80 m</t>
  </si>
  <si>
    <t xml:space="preserve">402744966</t>
  </si>
  <si>
    <t xml:space="preserve">"1"(1,4*2+1,8*2,65</t>
  </si>
  <si>
    <t xml:space="preserve">"2"(1,8+2,2)*2*0,7+4</t>
  </si>
  <si>
    <t xml:space="preserve">"3"(6,9+3,4+1,9+0,6)*2*2,65</t>
  </si>
  <si>
    <t xml:space="preserve">3,95+3,94+28,2</t>
  </si>
  <si>
    <t xml:space="preserve">68</t>
  </si>
  <si>
    <t xml:space="preserve">784121011</t>
  </si>
  <si>
    <t xml:space="preserve">Rozmývání podkladu po oškrabání malby v místnostech v do 3,80 m</t>
  </si>
  <si>
    <t xml:space="preserve">598870142</t>
  </si>
  <si>
    <t xml:space="preserve">69</t>
  </si>
  <si>
    <t xml:space="preserve">784151011</t>
  </si>
  <si>
    <t xml:space="preserve">Dvojnásobné izolování vodou ředitelnými barvami v místnostech v do 3,80 m</t>
  </si>
  <si>
    <t xml:space="preserve">-247464614</t>
  </si>
  <si>
    <t xml:space="preserve">70</t>
  </si>
  <si>
    <t xml:space="preserve">784181101</t>
  </si>
  <si>
    <t xml:space="preserve">Základní akrylátová jednonásobná bezbarvá penetrace podkladu v místnostech v do 3,80 m</t>
  </si>
  <si>
    <t xml:space="preserve">-127630695</t>
  </si>
  <si>
    <t xml:space="preserve">71</t>
  </si>
  <si>
    <t xml:space="preserve">784221101</t>
  </si>
  <si>
    <t xml:space="preserve">Dvojnásobné bílé malby ze směsí za sucha dobře otěruvzdorných v místnostech do 3,80 m</t>
  </si>
  <si>
    <t xml:space="preserve">1061751009</t>
  </si>
  <si>
    <t xml:space="preserve">HZS</t>
  </si>
  <si>
    <t xml:space="preserve">Hodinové zúčtovací sazby</t>
  </si>
  <si>
    <t xml:space="preserve">72</t>
  </si>
  <si>
    <t xml:space="preserve">HZS2211</t>
  </si>
  <si>
    <t xml:space="preserve">Hodinová zúčtovací sazba instalatér</t>
  </si>
  <si>
    <t xml:space="preserve">512</t>
  </si>
  <si>
    <t xml:space="preserve">-488770152</t>
  </si>
  <si>
    <t xml:space="preserve">73</t>
  </si>
  <si>
    <t xml:space="preserve">HZS2231</t>
  </si>
  <si>
    <t xml:space="preserve">Hodinová zúčtovací sazba elektrikář</t>
  </si>
  <si>
    <t xml:space="preserve">81455379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</si>
  <si>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</si>
  <si>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</si>
  <si>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</si>
  <si>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</si>
  <si>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74</t>
  </si>
  <si>
    <t xml:space="preserve">030001000</t>
  </si>
  <si>
    <t xml:space="preserve">Zařízení staveniště 1%</t>
  </si>
  <si>
    <t xml:space="preserve">1024</t>
  </si>
  <si>
    <t xml:space="preserve">283712630</t>
  </si>
  <si>
    <t xml:space="preserve">VRN6</t>
  </si>
  <si>
    <t xml:space="preserve">Územní vlivy</t>
  </si>
  <si>
    <t xml:space="preserve">75</t>
  </si>
  <si>
    <t xml:space="preserve">060001000</t>
  </si>
  <si>
    <t xml:space="preserve">Územní vlivy 3,2%</t>
  </si>
  <si>
    <t xml:space="preserve">-523476528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</si>
</sst>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80008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80008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F135:F138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Jablonova22,446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č.446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Jabloňova 22,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3. 6. 2024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'Jablonova22,446 - Oprava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'Jablonova22,446 - Oprava ...'!P131</f>
        <v>0</v>
      </c>
      <c r="AV95" s="94" t="n">
        <f aca="false">'Jablonova22,446 - Oprava ...'!J31</f>
        <v>0</v>
      </c>
      <c r="AW95" s="94" t="n">
        <f aca="false">'Jablonova22,446 - Oprava ...'!J32</f>
        <v>0</v>
      </c>
      <c r="AX95" s="94" t="n">
        <f aca="false">'Jablonova22,446 - Oprava ...'!J33</f>
        <v>0</v>
      </c>
      <c r="AY95" s="94" t="n">
        <f aca="false">'Jablonova22,446 - Oprava ...'!J34</f>
        <v>0</v>
      </c>
      <c r="AZ95" s="94" t="n">
        <f aca="false">'Jablonova22,446 - Oprava ...'!F31</f>
        <v>0</v>
      </c>
      <c r="BA95" s="94" t="n">
        <f aca="false">'Jablonova22,446 - Oprava ...'!F32</f>
        <v>0</v>
      </c>
      <c r="BB95" s="94" t="n">
        <f aca="false">'Jablonova22,446 - Oprava ...'!F33</f>
        <v>0</v>
      </c>
      <c r="BC95" s="94" t="n">
        <f aca="false">'Jablonova22,446 - Oprava ...'!F34</f>
        <v>0</v>
      </c>
      <c r="BD95" s="96" t="n">
        <f aca="false">'Jablonova22,446 - Oprava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Jablonova22,446 - Oprava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245"/>
  <sheetViews>
    <sheetView showFormulas="false" showGridLines="false" showRowColHeaders="true" showZeros="true" rightToLeft="false" tabSelected="true" showOutlineSymbols="true" defaultGridColor="true" view="normal" topLeftCell="A222" colorId="64" zoomScale="100" zoomScaleNormal="100" zoomScalePageLayoutView="100" workbookViewId="0">
      <selection pane="topLeft" activeCell="F135" activeCellId="0" sqref="F135:F13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3. 6. 2024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ROUND(J131,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ROUND((SUM(BE131:BE244)),  2)</f>
        <v>0</v>
      </c>
      <c r="G31" s="22"/>
      <c r="H31" s="22"/>
      <c r="I31" s="112" t="n">
        <v>0.21</v>
      </c>
      <c r="J31" s="111" t="n">
        <f aca="false">ROUND(((SUM(BE131:BE244))*I31),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ROUND((SUM(BF131:BF244)),  2)</f>
        <v>0</v>
      </c>
      <c r="G32" s="22"/>
      <c r="H32" s="22"/>
      <c r="I32" s="112" t="n">
        <v>0.12</v>
      </c>
      <c r="J32" s="111" t="n">
        <f aca="false">ROUND(((SUM(BF131:BF244))*I32),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ROUND((SUM(BG131:BG244)),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ROUND((SUM(BH131:BH244)),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ROUND((SUM(BI131:BI244)),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č.446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Jabloňova 22, Brno</v>
      </c>
      <c r="G87" s="22"/>
      <c r="H87" s="22"/>
      <c r="I87" s="15" t="s">
        <v>21</v>
      </c>
      <c r="J87" s="101" t="str">
        <f aca="false">IF(J10="","",J10)</f>
        <v>3. 6. 2024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J131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J132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J133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J154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J160</f>
        <v>0</v>
      </c>
      <c r="L99" s="131"/>
    </row>
    <row r="100" s="125" customFormat="true" ht="24.95" hidden="false" customHeight="true" outlineLevel="0" collapsed="false">
      <c r="B100" s="126"/>
      <c r="D100" s="127" t="s">
        <v>92</v>
      </c>
      <c r="E100" s="128"/>
      <c r="F100" s="128"/>
      <c r="G100" s="128"/>
      <c r="H100" s="128"/>
      <c r="I100" s="128"/>
      <c r="J100" s="129" t="n">
        <f aca="false">J162</f>
        <v>0</v>
      </c>
      <c r="L100" s="126"/>
    </row>
    <row r="101" s="130" customFormat="true" ht="19.9" hidden="false" customHeight="true" outlineLevel="0" collapsed="false">
      <c r="B101" s="131"/>
      <c r="D101" s="132" t="s">
        <v>93</v>
      </c>
      <c r="E101" s="133"/>
      <c r="F101" s="133"/>
      <c r="G101" s="133"/>
      <c r="H101" s="133"/>
      <c r="I101" s="133"/>
      <c r="J101" s="134" t="n">
        <f aca="false">J163</f>
        <v>0</v>
      </c>
      <c r="L101" s="131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J167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J181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J184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J195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J200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J209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J218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J226</f>
        <v>0</v>
      </c>
      <c r="L109" s="131"/>
    </row>
    <row r="110" s="125" customFormat="true" ht="24.95" hidden="false" customHeight="true" outlineLevel="0" collapsed="false">
      <c r="B110" s="126"/>
      <c r="D110" s="127" t="s">
        <v>102</v>
      </c>
      <c r="E110" s="128"/>
      <c r="F110" s="128"/>
      <c r="G110" s="128"/>
      <c r="H110" s="128"/>
      <c r="I110" s="128"/>
      <c r="J110" s="129" t="n">
        <f aca="false">J237</f>
        <v>0</v>
      </c>
      <c r="L110" s="126"/>
    </row>
    <row r="111" s="125" customFormat="true" ht="24.95" hidden="false" customHeight="true" outlineLevel="0" collapsed="false">
      <c r="B111" s="126"/>
      <c r="D111" s="127" t="s">
        <v>103</v>
      </c>
      <c r="E111" s="128"/>
      <c r="F111" s="128"/>
      <c r="G111" s="128"/>
      <c r="H111" s="128"/>
      <c r="I111" s="128"/>
      <c r="J111" s="129" t="n">
        <f aca="false">J240</f>
        <v>0</v>
      </c>
      <c r="L111" s="126"/>
    </row>
    <row r="112" s="130" customFormat="true" ht="19.9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J241</f>
        <v>0</v>
      </c>
      <c r="L112" s="131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J243</f>
        <v>0</v>
      </c>
      <c r="L113" s="131"/>
    </row>
    <row r="114" s="27" customFormat="true" ht="21.85" hidden="false" customHeight="true" outlineLevel="0" collapsed="false">
      <c r="A114" s="22"/>
      <c r="B114" s="23"/>
      <c r="C114" s="22"/>
      <c r="D114" s="22"/>
      <c r="E114" s="22"/>
      <c r="F114" s="22"/>
      <c r="G114" s="22"/>
      <c r="H114" s="22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9" s="27" customFormat="true" ht="6.95" hidden="false" customHeight="true" outlineLevel="0" collapsed="false">
      <c r="A119" s="22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24.95" hidden="false" customHeight="true" outlineLevel="0" collapsed="false">
      <c r="A120" s="22"/>
      <c r="B120" s="23"/>
      <c r="C120" s="7" t="s">
        <v>106</v>
      </c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15</v>
      </c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16.5" hidden="false" customHeight="true" outlineLevel="0" collapsed="false">
      <c r="A123" s="22"/>
      <c r="B123" s="23"/>
      <c r="C123" s="22"/>
      <c r="D123" s="22"/>
      <c r="E123" s="100" t="str">
        <f aca="false">E7</f>
        <v>Oprava bytu č.446</v>
      </c>
      <c r="F123" s="100"/>
      <c r="G123" s="100"/>
      <c r="H123" s="100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6.95" hidden="false" customHeight="true" outlineLevel="0" collapsed="false">
      <c r="A124" s="22"/>
      <c r="B124" s="23"/>
      <c r="C124" s="22"/>
      <c r="D124" s="22"/>
      <c r="E124" s="22"/>
      <c r="F124" s="22"/>
      <c r="G124" s="22"/>
      <c r="H124" s="22"/>
      <c r="I124" s="22"/>
      <c r="J124" s="22"/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2" hidden="false" customHeight="true" outlineLevel="0" collapsed="false">
      <c r="A125" s="22"/>
      <c r="B125" s="23"/>
      <c r="C125" s="15" t="s">
        <v>19</v>
      </c>
      <c r="D125" s="22"/>
      <c r="E125" s="22"/>
      <c r="F125" s="16" t="str">
        <f aca="false">F10</f>
        <v>Jabloňova 22, Brno</v>
      </c>
      <c r="G125" s="22"/>
      <c r="H125" s="22"/>
      <c r="I125" s="15" t="s">
        <v>21</v>
      </c>
      <c r="J125" s="101" t="str">
        <f aca="false">IF(J10="","",J10)</f>
        <v>3. 6. 2024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6.95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15.15" hidden="false" customHeight="true" outlineLevel="0" collapsed="false">
      <c r="A127" s="22"/>
      <c r="B127" s="23"/>
      <c r="C127" s="15" t="s">
        <v>23</v>
      </c>
      <c r="D127" s="22"/>
      <c r="E127" s="22"/>
      <c r="F127" s="16" t="str">
        <f aca="false">E13</f>
        <v>MmBrna, OSM Husova 3, Brno</v>
      </c>
      <c r="G127" s="22"/>
      <c r="H127" s="22"/>
      <c r="I127" s="15" t="s">
        <v>29</v>
      </c>
      <c r="J127" s="121" t="str">
        <f aca="false">E19</f>
        <v>Radka Volková</v>
      </c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5.15" hidden="false" customHeight="true" outlineLevel="0" collapsed="false">
      <c r="A128" s="22"/>
      <c r="B128" s="23"/>
      <c r="C128" s="15" t="s">
        <v>27</v>
      </c>
      <c r="D128" s="22"/>
      <c r="E128" s="22"/>
      <c r="F128" s="16" t="str">
        <f aca="false">IF(E16="","",E16)</f>
        <v>Vyplň údaj</v>
      </c>
      <c r="G128" s="22"/>
      <c r="H128" s="22"/>
      <c r="I128" s="15" t="s">
        <v>32</v>
      </c>
      <c r="J128" s="121" t="str">
        <f aca="false">E22</f>
        <v>Radka Volková</v>
      </c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0.3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141" customFormat="true" ht="29.3" hidden="false" customHeight="true" outlineLevel="0" collapsed="false">
      <c r="A130" s="135"/>
      <c r="B130" s="136"/>
      <c r="C130" s="137" t="s">
        <v>107</v>
      </c>
      <c r="D130" s="138" t="s">
        <v>59</v>
      </c>
      <c r="E130" s="138" t="s">
        <v>55</v>
      </c>
      <c r="F130" s="138" t="s">
        <v>56</v>
      </c>
      <c r="G130" s="138" t="s">
        <v>108</v>
      </c>
      <c r="H130" s="138" t="s">
        <v>109</v>
      </c>
      <c r="I130" s="138" t="s">
        <v>110</v>
      </c>
      <c r="J130" s="138" t="s">
        <v>84</v>
      </c>
      <c r="K130" s="139" t="s">
        <v>111</v>
      </c>
      <c r="L130" s="140"/>
      <c r="M130" s="68"/>
      <c r="N130" s="69" t="s">
        <v>38</v>
      </c>
      <c r="O130" s="69" t="s">
        <v>112</v>
      </c>
      <c r="P130" s="69" t="s">
        <v>113</v>
      </c>
      <c r="Q130" s="69" t="s">
        <v>114</v>
      </c>
      <c r="R130" s="69" t="s">
        <v>115</v>
      </c>
      <c r="S130" s="69" t="s">
        <v>116</v>
      </c>
      <c r="T130" s="70" t="s">
        <v>117</v>
      </c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35"/>
      <c r="AE130" s="135"/>
    </row>
    <row r="131" s="27" customFormat="true" ht="22.8" hidden="false" customHeight="true" outlineLevel="0" collapsed="false">
      <c r="A131" s="22"/>
      <c r="B131" s="23"/>
      <c r="C131" s="76" t="s">
        <v>118</v>
      </c>
      <c r="D131" s="22"/>
      <c r="E131" s="22"/>
      <c r="F131" s="22"/>
      <c r="G131" s="22"/>
      <c r="H131" s="22"/>
      <c r="I131" s="22"/>
      <c r="J131" s="142" t="n">
        <f aca="false">BK131</f>
        <v>0</v>
      </c>
      <c r="K131" s="22"/>
      <c r="L131" s="23"/>
      <c r="M131" s="71"/>
      <c r="N131" s="58"/>
      <c r="O131" s="72"/>
      <c r="P131" s="143" t="n">
        <f aca="false">P132+P162+P237+P240</f>
        <v>0</v>
      </c>
      <c r="Q131" s="72"/>
      <c r="R131" s="143" t="n">
        <f aca="false">R132+R162+R237+R240</f>
        <v>0.7139544</v>
      </c>
      <c r="S131" s="72"/>
      <c r="T131" s="144" t="n">
        <f aca="false">T132+T162+T237+T240</f>
        <v>1.2234135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T131" s="3" t="s">
        <v>73</v>
      </c>
      <c r="AU131" s="3" t="s">
        <v>86</v>
      </c>
      <c r="BK131" s="145" t="n">
        <f aca="false">BK132+BK162+BK237+BK240</f>
        <v>0</v>
      </c>
    </row>
    <row r="132" s="146" customFormat="true" ht="25.9" hidden="false" customHeight="true" outlineLevel="0" collapsed="false">
      <c r="B132" s="147"/>
      <c r="D132" s="148" t="s">
        <v>73</v>
      </c>
      <c r="E132" s="149" t="s">
        <v>119</v>
      </c>
      <c r="F132" s="149" t="s">
        <v>120</v>
      </c>
      <c r="I132" s="150"/>
      <c r="J132" s="151" t="n">
        <f aca="false">BK132</f>
        <v>0</v>
      </c>
      <c r="L132" s="147"/>
      <c r="M132" s="152"/>
      <c r="N132" s="153"/>
      <c r="O132" s="153"/>
      <c r="P132" s="154" t="n">
        <f aca="false">P133+P143+P154+P160</f>
        <v>0</v>
      </c>
      <c r="Q132" s="153"/>
      <c r="R132" s="154" t="n">
        <f aca="false">R133+R143+R154+R160</f>
        <v>0.4451433</v>
      </c>
      <c r="S132" s="153"/>
      <c r="T132" s="155" t="n">
        <f aca="false">T133+T143+T154+T160</f>
        <v>0.9139192</v>
      </c>
      <c r="AR132" s="148" t="s">
        <v>79</v>
      </c>
      <c r="AT132" s="156" t="s">
        <v>73</v>
      </c>
      <c r="AU132" s="156" t="s">
        <v>74</v>
      </c>
      <c r="AY132" s="148" t="s">
        <v>121</v>
      </c>
      <c r="BK132" s="157" t="n">
        <f aca="false">BK133+BK143+BK154+BK160</f>
        <v>0</v>
      </c>
    </row>
    <row r="133" s="146" customFormat="true" ht="22.8" hidden="false" customHeight="true" outlineLevel="0" collapsed="false">
      <c r="B133" s="147"/>
      <c r="D133" s="148" t="s">
        <v>73</v>
      </c>
      <c r="E133" s="158" t="s">
        <v>122</v>
      </c>
      <c r="F133" s="158" t="s">
        <v>123</v>
      </c>
      <c r="I133" s="150"/>
      <c r="J133" s="159" t="n">
        <f aca="false">BK133</f>
        <v>0</v>
      </c>
      <c r="L133" s="147"/>
      <c r="M133" s="152"/>
      <c r="N133" s="153"/>
      <c r="O133" s="153"/>
      <c r="P133" s="154" t="n">
        <f aca="false">SUM(P134:P142)</f>
        <v>0</v>
      </c>
      <c r="Q133" s="153"/>
      <c r="R133" s="154" t="n">
        <f aca="false">SUM(R134:R142)</f>
        <v>0.4432917</v>
      </c>
      <c r="S133" s="153"/>
      <c r="T133" s="155" t="n">
        <f aca="false">SUM(T134:T142)</f>
        <v>0.0005292</v>
      </c>
      <c r="AR133" s="148" t="s">
        <v>79</v>
      </c>
      <c r="AT133" s="156" t="s">
        <v>73</v>
      </c>
      <c r="AU133" s="156" t="s">
        <v>79</v>
      </c>
      <c r="AY133" s="148" t="s">
        <v>121</v>
      </c>
      <c r="BK133" s="157" t="n">
        <f aca="false">SUM(BK134:BK142)</f>
        <v>0</v>
      </c>
    </row>
    <row r="134" s="27" customFormat="true" ht="24.15" hidden="false" customHeight="true" outlineLevel="0" collapsed="false">
      <c r="A134" s="22"/>
      <c r="B134" s="160"/>
      <c r="C134" s="161" t="s">
        <v>79</v>
      </c>
      <c r="D134" s="161" t="s">
        <v>124</v>
      </c>
      <c r="E134" s="162" t="s">
        <v>125</v>
      </c>
      <c r="F134" s="163" t="s">
        <v>126</v>
      </c>
      <c r="G134" s="164" t="s">
        <v>127</v>
      </c>
      <c r="H134" s="165" t="n">
        <v>77.095</v>
      </c>
      <c r="I134" s="166"/>
      <c r="J134" s="167" t="n">
        <f aca="false">ROUND(I134*H134,2)</f>
        <v>0</v>
      </c>
      <c r="K134" s="163" t="s">
        <v>128</v>
      </c>
      <c r="L134" s="23"/>
      <c r="M134" s="168"/>
      <c r="N134" s="169" t="s">
        <v>40</v>
      </c>
      <c r="O134" s="60"/>
      <c r="P134" s="170" t="n">
        <f aca="false">O134*H134</f>
        <v>0</v>
      </c>
      <c r="Q134" s="170" t="n">
        <v>0.0057</v>
      </c>
      <c r="R134" s="170" t="n">
        <f aca="false">Q134*H134</f>
        <v>0.4394415</v>
      </c>
      <c r="S134" s="170" t="n">
        <v>0</v>
      </c>
      <c r="T134" s="171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2" t="s">
        <v>129</v>
      </c>
      <c r="AT134" s="172" t="s">
        <v>124</v>
      </c>
      <c r="AU134" s="172" t="s">
        <v>130</v>
      </c>
      <c r="AY134" s="3" t="s">
        <v>121</v>
      </c>
      <c r="BE134" s="173" t="n">
        <f aca="false">IF(N134="základní",J134,0)</f>
        <v>0</v>
      </c>
      <c r="BF134" s="173" t="n">
        <f aca="false">IF(N134="snížená",J134,0)</f>
        <v>0</v>
      </c>
      <c r="BG134" s="173" t="n">
        <f aca="false">IF(N134="zákl. přenesená",J134,0)</f>
        <v>0</v>
      </c>
      <c r="BH134" s="173" t="n">
        <f aca="false">IF(N134="sníž. přenesená",J134,0)</f>
        <v>0</v>
      </c>
      <c r="BI134" s="173" t="n">
        <f aca="false">IF(N134="nulová",J134,0)</f>
        <v>0</v>
      </c>
      <c r="BJ134" s="3" t="s">
        <v>130</v>
      </c>
      <c r="BK134" s="173" t="n">
        <f aca="false">ROUND(I134*H134,2)</f>
        <v>0</v>
      </c>
      <c r="BL134" s="3" t="s">
        <v>129</v>
      </c>
      <c r="BM134" s="172" t="s">
        <v>131</v>
      </c>
    </row>
    <row r="135" s="174" customFormat="true" ht="12.8" hidden="false" customHeight="false" outlineLevel="0" collapsed="false">
      <c r="B135" s="175"/>
      <c r="D135" s="176" t="s">
        <v>132</v>
      </c>
      <c r="E135" s="177"/>
      <c r="F135" s="178" t="s">
        <v>133</v>
      </c>
      <c r="H135" s="179" t="n">
        <v>8.59</v>
      </c>
      <c r="I135" s="180"/>
      <c r="L135" s="175"/>
      <c r="M135" s="181"/>
      <c r="N135" s="182"/>
      <c r="O135" s="182"/>
      <c r="P135" s="182"/>
      <c r="Q135" s="182"/>
      <c r="R135" s="182"/>
      <c r="S135" s="182"/>
      <c r="T135" s="183"/>
      <c r="AT135" s="177" t="s">
        <v>132</v>
      </c>
      <c r="AU135" s="177" t="s">
        <v>130</v>
      </c>
      <c r="AV135" s="174" t="s">
        <v>130</v>
      </c>
      <c r="AW135" s="174" t="s">
        <v>31</v>
      </c>
      <c r="AX135" s="174" t="s">
        <v>74</v>
      </c>
      <c r="AY135" s="177" t="s">
        <v>121</v>
      </c>
    </row>
    <row r="136" s="174" customFormat="true" ht="12.8" hidden="false" customHeight="false" outlineLevel="0" collapsed="false">
      <c r="B136" s="175"/>
      <c r="D136" s="176" t="s">
        <v>132</v>
      </c>
      <c r="E136" s="177"/>
      <c r="F136" s="178" t="s">
        <v>134</v>
      </c>
      <c r="H136" s="179" t="n">
        <v>5.69</v>
      </c>
      <c r="I136" s="180"/>
      <c r="L136" s="175"/>
      <c r="M136" s="181"/>
      <c r="N136" s="182"/>
      <c r="O136" s="182"/>
      <c r="P136" s="182"/>
      <c r="Q136" s="182"/>
      <c r="R136" s="182"/>
      <c r="S136" s="182"/>
      <c r="T136" s="183"/>
      <c r="AT136" s="177" t="s">
        <v>132</v>
      </c>
      <c r="AU136" s="177" t="s">
        <v>130</v>
      </c>
      <c r="AV136" s="174" t="s">
        <v>130</v>
      </c>
      <c r="AW136" s="174" t="s">
        <v>31</v>
      </c>
      <c r="AX136" s="174" t="s">
        <v>74</v>
      </c>
      <c r="AY136" s="177" t="s">
        <v>121</v>
      </c>
    </row>
    <row r="137" s="174" customFormat="true" ht="19.4" hidden="false" customHeight="false" outlineLevel="0" collapsed="false">
      <c r="B137" s="175"/>
      <c r="D137" s="176" t="s">
        <v>132</v>
      </c>
      <c r="E137" s="177"/>
      <c r="F137" s="178" t="s">
        <v>135</v>
      </c>
      <c r="H137" s="179" t="n">
        <v>62.815</v>
      </c>
      <c r="I137" s="180"/>
      <c r="L137" s="175"/>
      <c r="M137" s="181"/>
      <c r="N137" s="182"/>
      <c r="O137" s="182"/>
      <c r="P137" s="182"/>
      <c r="Q137" s="182"/>
      <c r="R137" s="182"/>
      <c r="S137" s="182"/>
      <c r="T137" s="183"/>
      <c r="AT137" s="177" t="s">
        <v>132</v>
      </c>
      <c r="AU137" s="177" t="s">
        <v>130</v>
      </c>
      <c r="AV137" s="174" t="s">
        <v>130</v>
      </c>
      <c r="AW137" s="174" t="s">
        <v>31</v>
      </c>
      <c r="AX137" s="174" t="s">
        <v>74</v>
      </c>
      <c r="AY137" s="177" t="s">
        <v>121</v>
      </c>
    </row>
    <row r="138" s="184" customFormat="true" ht="12.8" hidden="false" customHeight="false" outlineLevel="0" collapsed="false">
      <c r="B138" s="185"/>
      <c r="D138" s="176" t="s">
        <v>132</v>
      </c>
      <c r="E138" s="186"/>
      <c r="F138" s="187" t="s">
        <v>136</v>
      </c>
      <c r="H138" s="188" t="n">
        <v>77.095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132</v>
      </c>
      <c r="AU138" s="186" t="s">
        <v>130</v>
      </c>
      <c r="AV138" s="184" t="s">
        <v>129</v>
      </c>
      <c r="AW138" s="184" t="s">
        <v>31</v>
      </c>
      <c r="AX138" s="184" t="s">
        <v>79</v>
      </c>
      <c r="AY138" s="186" t="s">
        <v>121</v>
      </c>
    </row>
    <row r="139" s="27" customFormat="true" ht="16.5" hidden="false" customHeight="true" outlineLevel="0" collapsed="false">
      <c r="A139" s="22"/>
      <c r="B139" s="160"/>
      <c r="C139" s="161" t="s">
        <v>130</v>
      </c>
      <c r="D139" s="161" t="s">
        <v>124</v>
      </c>
      <c r="E139" s="162" t="s">
        <v>137</v>
      </c>
      <c r="F139" s="163" t="s">
        <v>138</v>
      </c>
      <c r="G139" s="164" t="s">
        <v>127</v>
      </c>
      <c r="H139" s="165" t="n">
        <v>8.82</v>
      </c>
      <c r="I139" s="166"/>
      <c r="J139" s="167" t="n">
        <f aca="false">ROUND(I139*H139,2)</f>
        <v>0</v>
      </c>
      <c r="K139" s="163" t="s">
        <v>128</v>
      </c>
      <c r="L139" s="23"/>
      <c r="M139" s="168"/>
      <c r="N139" s="169" t="s">
        <v>40</v>
      </c>
      <c r="O139" s="60"/>
      <c r="P139" s="170" t="n">
        <f aca="false">O139*H139</f>
        <v>0</v>
      </c>
      <c r="Q139" s="170" t="n">
        <v>0.00011</v>
      </c>
      <c r="R139" s="170" t="n">
        <f aca="false">Q139*H139</f>
        <v>0.0009702</v>
      </c>
      <c r="S139" s="170" t="n">
        <v>6E-005</v>
      </c>
      <c r="T139" s="171" t="n">
        <f aca="false">S139*H139</f>
        <v>0.0005292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2" t="s">
        <v>129</v>
      </c>
      <c r="AT139" s="172" t="s">
        <v>124</v>
      </c>
      <c r="AU139" s="172" t="s">
        <v>130</v>
      </c>
      <c r="AY139" s="3" t="s">
        <v>121</v>
      </c>
      <c r="BE139" s="173" t="n">
        <f aca="false">IF(N139="základní",J139,0)</f>
        <v>0</v>
      </c>
      <c r="BF139" s="173" t="n">
        <f aca="false">IF(N139="snížená",J139,0)</f>
        <v>0</v>
      </c>
      <c r="BG139" s="173" t="n">
        <f aca="false">IF(N139="zákl. přenesená",J139,0)</f>
        <v>0</v>
      </c>
      <c r="BH139" s="173" t="n">
        <f aca="false">IF(N139="sníž. přenesená",J139,0)</f>
        <v>0</v>
      </c>
      <c r="BI139" s="173" t="n">
        <f aca="false">IF(N139="nulová",J139,0)</f>
        <v>0</v>
      </c>
      <c r="BJ139" s="3" t="s">
        <v>130</v>
      </c>
      <c r="BK139" s="173" t="n">
        <f aca="false">ROUND(I139*H139,2)</f>
        <v>0</v>
      </c>
      <c r="BL139" s="3" t="s">
        <v>129</v>
      </c>
      <c r="BM139" s="172" t="s">
        <v>139</v>
      </c>
    </row>
    <row r="140" s="174" customFormat="true" ht="12.8" hidden="false" customHeight="false" outlineLevel="0" collapsed="false">
      <c r="B140" s="175"/>
      <c r="D140" s="176" t="s">
        <v>132</v>
      </c>
      <c r="E140" s="177"/>
      <c r="F140" s="178" t="s">
        <v>140</v>
      </c>
      <c r="H140" s="179" t="n">
        <v>8.82</v>
      </c>
      <c r="I140" s="180"/>
      <c r="L140" s="175"/>
      <c r="M140" s="181"/>
      <c r="N140" s="182"/>
      <c r="O140" s="182"/>
      <c r="P140" s="182"/>
      <c r="Q140" s="182"/>
      <c r="R140" s="182"/>
      <c r="S140" s="182"/>
      <c r="T140" s="183"/>
      <c r="AT140" s="177" t="s">
        <v>132</v>
      </c>
      <c r="AU140" s="177" t="s">
        <v>130</v>
      </c>
      <c r="AV140" s="174" t="s">
        <v>130</v>
      </c>
      <c r="AW140" s="174" t="s">
        <v>31</v>
      </c>
      <c r="AX140" s="174" t="s">
        <v>79</v>
      </c>
      <c r="AY140" s="177" t="s">
        <v>121</v>
      </c>
    </row>
    <row r="141" s="27" customFormat="true" ht="16.5" hidden="false" customHeight="true" outlineLevel="0" collapsed="false">
      <c r="A141" s="22"/>
      <c r="B141" s="160"/>
      <c r="C141" s="161" t="s">
        <v>141</v>
      </c>
      <c r="D141" s="161" t="s">
        <v>124</v>
      </c>
      <c r="E141" s="162" t="s">
        <v>142</v>
      </c>
      <c r="F141" s="163" t="s">
        <v>143</v>
      </c>
      <c r="G141" s="164" t="s">
        <v>144</v>
      </c>
      <c r="H141" s="165" t="n">
        <v>5</v>
      </c>
      <c r="I141" s="166"/>
      <c r="J141" s="167" t="n">
        <f aca="false">ROUND(I141*H141,2)</f>
        <v>0</v>
      </c>
      <c r="K141" s="163"/>
      <c r="L141" s="23"/>
      <c r="M141" s="168"/>
      <c r="N141" s="169" t="s">
        <v>40</v>
      </c>
      <c r="O141" s="60"/>
      <c r="P141" s="170" t="n">
        <f aca="false">O141*H141</f>
        <v>0</v>
      </c>
      <c r="Q141" s="170" t="n">
        <v>0.00048</v>
      </c>
      <c r="R141" s="170" t="n">
        <f aca="false">Q141*H141</f>
        <v>0.0024</v>
      </c>
      <c r="S141" s="170" t="n">
        <v>0</v>
      </c>
      <c r="T141" s="171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2" t="s">
        <v>129</v>
      </c>
      <c r="AT141" s="172" t="s">
        <v>124</v>
      </c>
      <c r="AU141" s="172" t="s">
        <v>130</v>
      </c>
      <c r="AY141" s="3" t="s">
        <v>121</v>
      </c>
      <c r="BE141" s="173" t="n">
        <f aca="false">IF(N141="základní",J141,0)</f>
        <v>0</v>
      </c>
      <c r="BF141" s="173" t="n">
        <f aca="false">IF(N141="snížená",J141,0)</f>
        <v>0</v>
      </c>
      <c r="BG141" s="173" t="n">
        <f aca="false">IF(N141="zákl. přenesená",J141,0)</f>
        <v>0</v>
      </c>
      <c r="BH141" s="173" t="n">
        <f aca="false">IF(N141="sníž. přenesená",J141,0)</f>
        <v>0</v>
      </c>
      <c r="BI141" s="173" t="n">
        <f aca="false">IF(N141="nulová",J141,0)</f>
        <v>0</v>
      </c>
      <c r="BJ141" s="3" t="s">
        <v>130</v>
      </c>
      <c r="BK141" s="173" t="n">
        <f aca="false">ROUND(I141*H141,2)</f>
        <v>0</v>
      </c>
      <c r="BL141" s="3" t="s">
        <v>129</v>
      </c>
      <c r="BM141" s="172" t="s">
        <v>145</v>
      </c>
    </row>
    <row r="142" s="27" customFormat="true" ht="16.5" hidden="false" customHeight="true" outlineLevel="0" collapsed="false">
      <c r="A142" s="22"/>
      <c r="B142" s="160"/>
      <c r="C142" s="161" t="s">
        <v>129</v>
      </c>
      <c r="D142" s="161" t="s">
        <v>124</v>
      </c>
      <c r="E142" s="162" t="s">
        <v>146</v>
      </c>
      <c r="F142" s="163" t="s">
        <v>147</v>
      </c>
      <c r="G142" s="164" t="s">
        <v>148</v>
      </c>
      <c r="H142" s="165" t="n">
        <v>1</v>
      </c>
      <c r="I142" s="166"/>
      <c r="J142" s="167" t="n">
        <f aca="false">ROUND(I142*H142,2)</f>
        <v>0</v>
      </c>
      <c r="K142" s="163"/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0.00048</v>
      </c>
      <c r="R142" s="170" t="n">
        <f aca="false">Q142*H142</f>
        <v>0.00048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129</v>
      </c>
      <c r="AT142" s="172" t="s">
        <v>124</v>
      </c>
      <c r="AU142" s="172" t="s">
        <v>130</v>
      </c>
      <c r="AY142" s="3" t="s">
        <v>121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130</v>
      </c>
      <c r="BK142" s="173" t="n">
        <f aca="false">ROUND(I142*H142,2)</f>
        <v>0</v>
      </c>
      <c r="BL142" s="3" t="s">
        <v>129</v>
      </c>
      <c r="BM142" s="172" t="s">
        <v>149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150</v>
      </c>
      <c r="F143" s="158" t="s">
        <v>151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SUM(P144:P153)</f>
        <v>0</v>
      </c>
      <c r="Q143" s="153"/>
      <c r="R143" s="154" t="n">
        <f aca="false">SUM(R144:R153)</f>
        <v>0.0018516</v>
      </c>
      <c r="S143" s="153"/>
      <c r="T143" s="155" t="n">
        <f aca="false">SUM(T144:T153)</f>
        <v>0.91339</v>
      </c>
      <c r="AR143" s="148" t="s">
        <v>79</v>
      </c>
      <c r="AT143" s="156" t="s">
        <v>73</v>
      </c>
      <c r="AU143" s="156" t="s">
        <v>79</v>
      </c>
      <c r="AY143" s="148" t="s">
        <v>121</v>
      </c>
      <c r="BK143" s="157" t="n">
        <f aca="false">SUM(BK144:BK153)</f>
        <v>0</v>
      </c>
    </row>
    <row r="144" s="27" customFormat="true" ht="24.15" hidden="false" customHeight="true" outlineLevel="0" collapsed="false">
      <c r="A144" s="22"/>
      <c r="B144" s="160"/>
      <c r="C144" s="161" t="s">
        <v>152</v>
      </c>
      <c r="D144" s="161" t="s">
        <v>124</v>
      </c>
      <c r="E144" s="162" t="s">
        <v>153</v>
      </c>
      <c r="F144" s="163" t="s">
        <v>154</v>
      </c>
      <c r="G144" s="164" t="s">
        <v>127</v>
      </c>
      <c r="H144" s="165" t="n">
        <v>46.29</v>
      </c>
      <c r="I144" s="166"/>
      <c r="J144" s="167" t="n">
        <f aca="false">ROUND(I144*H144,2)</f>
        <v>0</v>
      </c>
      <c r="K144" s="163" t="s">
        <v>128</v>
      </c>
      <c r="L144" s="23"/>
      <c r="M144" s="168"/>
      <c r="N144" s="169" t="s">
        <v>40</v>
      </c>
      <c r="O144" s="60"/>
      <c r="P144" s="170" t="n">
        <f aca="false">O144*H144</f>
        <v>0</v>
      </c>
      <c r="Q144" s="170" t="n">
        <v>4E-005</v>
      </c>
      <c r="R144" s="170" t="n">
        <f aca="false">Q144*H144</f>
        <v>0.0018516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155</v>
      </c>
      <c r="AT144" s="172" t="s">
        <v>124</v>
      </c>
      <c r="AU144" s="172" t="s">
        <v>130</v>
      </c>
      <c r="AY144" s="3" t="s">
        <v>121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130</v>
      </c>
      <c r="BK144" s="173" t="n">
        <f aca="false">ROUND(I144*H144,2)</f>
        <v>0</v>
      </c>
      <c r="BL144" s="3" t="s">
        <v>155</v>
      </c>
      <c r="BM144" s="172" t="s">
        <v>156</v>
      </c>
    </row>
    <row r="145" s="174" customFormat="true" ht="12.8" hidden="false" customHeight="false" outlineLevel="0" collapsed="false">
      <c r="B145" s="175"/>
      <c r="D145" s="176" t="s">
        <v>132</v>
      </c>
      <c r="E145" s="177"/>
      <c r="F145" s="178" t="s">
        <v>157</v>
      </c>
      <c r="H145" s="179" t="n">
        <v>46.29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132</v>
      </c>
      <c r="AU145" s="177" t="s">
        <v>130</v>
      </c>
      <c r="AV145" s="174" t="s">
        <v>130</v>
      </c>
      <c r="AW145" s="174" t="s">
        <v>31</v>
      </c>
      <c r="AX145" s="174" t="s">
        <v>79</v>
      </c>
      <c r="AY145" s="177" t="s">
        <v>121</v>
      </c>
    </row>
    <row r="146" s="27" customFormat="true" ht="33" hidden="false" customHeight="true" outlineLevel="0" collapsed="false">
      <c r="A146" s="22"/>
      <c r="B146" s="160"/>
      <c r="C146" s="161" t="s">
        <v>122</v>
      </c>
      <c r="D146" s="161" t="s">
        <v>124</v>
      </c>
      <c r="E146" s="162" t="s">
        <v>158</v>
      </c>
      <c r="F146" s="163" t="s">
        <v>159</v>
      </c>
      <c r="G146" s="164" t="s">
        <v>148</v>
      </c>
      <c r="H146" s="165" t="n">
        <v>1</v>
      </c>
      <c r="I146" s="166"/>
      <c r="J146" s="167" t="n">
        <f aca="false">ROUND(I146*H146,2)</f>
        <v>0</v>
      </c>
      <c r="K146" s="163"/>
      <c r="L146" s="23"/>
      <c r="M146" s="168"/>
      <c r="N146" s="169" t="s">
        <v>40</v>
      </c>
      <c r="O146" s="60"/>
      <c r="P146" s="170" t="n">
        <f aca="false">O146*H146</f>
        <v>0</v>
      </c>
      <c r="Q146" s="170" t="n">
        <v>0</v>
      </c>
      <c r="R146" s="170" t="n">
        <f aca="false">Q146*H146</f>
        <v>0</v>
      </c>
      <c r="S146" s="170" t="n">
        <v>0.51501</v>
      </c>
      <c r="T146" s="171" t="n">
        <f aca="false">S146*H146</f>
        <v>0.51501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129</v>
      </c>
      <c r="AT146" s="172" t="s">
        <v>124</v>
      </c>
      <c r="AU146" s="172" t="s">
        <v>130</v>
      </c>
      <c r="AY146" s="3" t="s">
        <v>121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130</v>
      </c>
      <c r="BK146" s="173" t="n">
        <f aca="false">ROUND(I146*H146,2)</f>
        <v>0</v>
      </c>
      <c r="BL146" s="3" t="s">
        <v>129</v>
      </c>
      <c r="BM146" s="172" t="s">
        <v>160</v>
      </c>
    </row>
    <row r="147" s="27" customFormat="true" ht="16.5" hidden="false" customHeight="true" outlineLevel="0" collapsed="false">
      <c r="A147" s="22"/>
      <c r="B147" s="160"/>
      <c r="C147" s="161" t="s">
        <v>161</v>
      </c>
      <c r="D147" s="161" t="s">
        <v>124</v>
      </c>
      <c r="E147" s="162" t="s">
        <v>162</v>
      </c>
      <c r="F147" s="163" t="s">
        <v>163</v>
      </c>
      <c r="G147" s="164" t="s">
        <v>164</v>
      </c>
      <c r="H147" s="165" t="n">
        <v>1</v>
      </c>
      <c r="I147" s="166"/>
      <c r="J147" s="167" t="n">
        <f aca="false">ROUND(I147*H147,2)</f>
        <v>0</v>
      </c>
      <c r="K147" s="163"/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</v>
      </c>
      <c r="R147" s="170" t="n">
        <f aca="false">Q147*H147</f>
        <v>0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129</v>
      </c>
      <c r="AT147" s="172" t="s">
        <v>124</v>
      </c>
      <c r="AU147" s="172" t="s">
        <v>130</v>
      </c>
      <c r="AY147" s="3" t="s">
        <v>121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130</v>
      </c>
      <c r="BK147" s="173" t="n">
        <f aca="false">ROUND(I147*H147,2)</f>
        <v>0</v>
      </c>
      <c r="BL147" s="3" t="s">
        <v>129</v>
      </c>
      <c r="BM147" s="172" t="s">
        <v>165</v>
      </c>
    </row>
    <row r="148" s="27" customFormat="true" ht="24.15" hidden="false" customHeight="true" outlineLevel="0" collapsed="false">
      <c r="A148" s="22"/>
      <c r="B148" s="160"/>
      <c r="C148" s="161" t="s">
        <v>166</v>
      </c>
      <c r="D148" s="161" t="s">
        <v>124</v>
      </c>
      <c r="E148" s="162" t="s">
        <v>167</v>
      </c>
      <c r="F148" s="163" t="s">
        <v>168</v>
      </c>
      <c r="G148" s="164" t="s">
        <v>144</v>
      </c>
      <c r="H148" s="165" t="n">
        <v>8</v>
      </c>
      <c r="I148" s="166"/>
      <c r="J148" s="167" t="n">
        <f aca="false">ROUND(I148*H148,2)</f>
        <v>0</v>
      </c>
      <c r="K148" s="163"/>
      <c r="L148" s="23"/>
      <c r="M148" s="168"/>
      <c r="N148" s="169" t="s">
        <v>40</v>
      </c>
      <c r="O148" s="60"/>
      <c r="P148" s="170" t="n">
        <f aca="false">O148*H148</f>
        <v>0</v>
      </c>
      <c r="Q148" s="170" t="n">
        <v>0</v>
      </c>
      <c r="R148" s="170" t="n">
        <f aca="false">Q148*H148</f>
        <v>0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129</v>
      </c>
      <c r="AT148" s="172" t="s">
        <v>124</v>
      </c>
      <c r="AU148" s="172" t="s">
        <v>130</v>
      </c>
      <c r="AY148" s="3" t="s">
        <v>121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130</v>
      </c>
      <c r="BK148" s="173" t="n">
        <f aca="false">ROUND(I148*H148,2)</f>
        <v>0</v>
      </c>
      <c r="BL148" s="3" t="s">
        <v>129</v>
      </c>
      <c r="BM148" s="172" t="s">
        <v>169</v>
      </c>
    </row>
    <row r="149" s="27" customFormat="true" ht="16.5" hidden="false" customHeight="true" outlineLevel="0" collapsed="false">
      <c r="A149" s="22"/>
      <c r="B149" s="160"/>
      <c r="C149" s="161" t="s">
        <v>150</v>
      </c>
      <c r="D149" s="161" t="s">
        <v>124</v>
      </c>
      <c r="E149" s="162" t="s">
        <v>170</v>
      </c>
      <c r="F149" s="163" t="s">
        <v>171</v>
      </c>
      <c r="G149" s="164" t="s">
        <v>144</v>
      </c>
      <c r="H149" s="165" t="n">
        <v>3</v>
      </c>
      <c r="I149" s="166"/>
      <c r="J149" s="167" t="n">
        <f aca="false">ROUND(I149*H149,2)</f>
        <v>0</v>
      </c>
      <c r="K149" s="163"/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</v>
      </c>
      <c r="R149" s="170" t="n">
        <f aca="false">Q149*H149</f>
        <v>0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129</v>
      </c>
      <c r="AT149" s="172" t="s">
        <v>124</v>
      </c>
      <c r="AU149" s="172" t="s">
        <v>130</v>
      </c>
      <c r="AY149" s="3" t="s">
        <v>121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130</v>
      </c>
      <c r="BK149" s="173" t="n">
        <f aca="false">ROUND(I149*H149,2)</f>
        <v>0</v>
      </c>
      <c r="BL149" s="3" t="s">
        <v>129</v>
      </c>
      <c r="BM149" s="172" t="s">
        <v>172</v>
      </c>
    </row>
    <row r="150" s="27" customFormat="true" ht="16.5" hidden="false" customHeight="true" outlineLevel="0" collapsed="false">
      <c r="A150" s="22"/>
      <c r="B150" s="160"/>
      <c r="C150" s="161" t="s">
        <v>173</v>
      </c>
      <c r="D150" s="161" t="s">
        <v>124</v>
      </c>
      <c r="E150" s="162" t="s">
        <v>174</v>
      </c>
      <c r="F150" s="163" t="s">
        <v>175</v>
      </c>
      <c r="G150" s="164" t="s">
        <v>164</v>
      </c>
      <c r="H150" s="165" t="n">
        <v>1</v>
      </c>
      <c r="I150" s="166"/>
      <c r="J150" s="167" t="n">
        <f aca="false">ROUND(I150*H150,2)</f>
        <v>0</v>
      </c>
      <c r="K150" s="163"/>
      <c r="L150" s="23"/>
      <c r="M150" s="168"/>
      <c r="N150" s="169" t="s">
        <v>40</v>
      </c>
      <c r="O150" s="60"/>
      <c r="P150" s="170" t="n">
        <f aca="false">O150*H150</f>
        <v>0</v>
      </c>
      <c r="Q150" s="170" t="n">
        <v>0</v>
      </c>
      <c r="R150" s="170" t="n">
        <f aca="false">Q150*H150</f>
        <v>0</v>
      </c>
      <c r="S150" s="170" t="n">
        <v>0.03</v>
      </c>
      <c r="T150" s="171" t="n">
        <f aca="false">S150*H150</f>
        <v>0.03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129</v>
      </c>
      <c r="AT150" s="172" t="s">
        <v>124</v>
      </c>
      <c r="AU150" s="172" t="s">
        <v>130</v>
      </c>
      <c r="AY150" s="3" t="s">
        <v>121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130</v>
      </c>
      <c r="BK150" s="173" t="n">
        <f aca="false">ROUND(I150*H150,2)</f>
        <v>0</v>
      </c>
      <c r="BL150" s="3" t="s">
        <v>129</v>
      </c>
      <c r="BM150" s="172" t="s">
        <v>176</v>
      </c>
    </row>
    <row r="151" s="27" customFormat="true" ht="16.5" hidden="false" customHeight="true" outlineLevel="0" collapsed="false">
      <c r="A151" s="22"/>
      <c r="B151" s="160"/>
      <c r="C151" s="161" t="s">
        <v>177</v>
      </c>
      <c r="D151" s="161" t="s">
        <v>124</v>
      </c>
      <c r="E151" s="162" t="s">
        <v>178</v>
      </c>
      <c r="F151" s="163" t="s">
        <v>179</v>
      </c>
      <c r="G151" s="164" t="s">
        <v>144</v>
      </c>
      <c r="H151" s="165" t="n">
        <v>2</v>
      </c>
      <c r="I151" s="166"/>
      <c r="J151" s="167" t="n">
        <f aca="false">ROUND(I151*H151,2)</f>
        <v>0</v>
      </c>
      <c r="K151" s="163"/>
      <c r="L151" s="23"/>
      <c r="M151" s="168"/>
      <c r="N151" s="169" t="s">
        <v>40</v>
      </c>
      <c r="O151" s="60"/>
      <c r="P151" s="170" t="n">
        <f aca="false">O151*H151</f>
        <v>0</v>
      </c>
      <c r="Q151" s="170" t="n">
        <v>0</v>
      </c>
      <c r="R151" s="170" t="n">
        <f aca="false">Q151*H151</f>
        <v>0</v>
      </c>
      <c r="S151" s="170" t="n">
        <v>0.03</v>
      </c>
      <c r="T151" s="171" t="n">
        <f aca="false">S151*H151</f>
        <v>0.06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129</v>
      </c>
      <c r="AT151" s="172" t="s">
        <v>124</v>
      </c>
      <c r="AU151" s="172" t="s">
        <v>130</v>
      </c>
      <c r="AY151" s="3" t="s">
        <v>121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130</v>
      </c>
      <c r="BK151" s="173" t="n">
        <f aca="false">ROUND(I151*H151,2)</f>
        <v>0</v>
      </c>
      <c r="BL151" s="3" t="s">
        <v>129</v>
      </c>
      <c r="BM151" s="172" t="s">
        <v>180</v>
      </c>
    </row>
    <row r="152" s="174" customFormat="true" ht="12.8" hidden="false" customHeight="false" outlineLevel="0" collapsed="false">
      <c r="B152" s="175"/>
      <c r="D152" s="176" t="s">
        <v>132</v>
      </c>
      <c r="F152" s="178" t="s">
        <v>181</v>
      </c>
      <c r="H152" s="179" t="n">
        <v>2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132</v>
      </c>
      <c r="AU152" s="177" t="s">
        <v>130</v>
      </c>
      <c r="AV152" s="174" t="s">
        <v>130</v>
      </c>
      <c r="AW152" s="174" t="s">
        <v>2</v>
      </c>
      <c r="AX152" s="174" t="s">
        <v>79</v>
      </c>
      <c r="AY152" s="177" t="s">
        <v>121</v>
      </c>
    </row>
    <row r="153" s="27" customFormat="true" ht="37.8" hidden="false" customHeight="true" outlineLevel="0" collapsed="false">
      <c r="A153" s="22"/>
      <c r="B153" s="160"/>
      <c r="C153" s="161" t="s">
        <v>7</v>
      </c>
      <c r="D153" s="161" t="s">
        <v>124</v>
      </c>
      <c r="E153" s="162" t="s">
        <v>182</v>
      </c>
      <c r="F153" s="163" t="s">
        <v>183</v>
      </c>
      <c r="G153" s="164" t="s">
        <v>127</v>
      </c>
      <c r="H153" s="165" t="n">
        <v>77.095</v>
      </c>
      <c r="I153" s="166"/>
      <c r="J153" s="167" t="n">
        <f aca="false">ROUND(I153*H153,2)</f>
        <v>0</v>
      </c>
      <c r="K153" s="163" t="s">
        <v>128</v>
      </c>
      <c r="L153" s="23"/>
      <c r="M153" s="168"/>
      <c r="N153" s="169" t="s">
        <v>40</v>
      </c>
      <c r="O153" s="60"/>
      <c r="P153" s="170" t="n">
        <f aca="false">O153*H153</f>
        <v>0</v>
      </c>
      <c r="Q153" s="170" t="n">
        <v>0</v>
      </c>
      <c r="R153" s="170" t="n">
        <f aca="false">Q153*H153</f>
        <v>0</v>
      </c>
      <c r="S153" s="170" t="n">
        <v>0.004</v>
      </c>
      <c r="T153" s="171" t="n">
        <f aca="false">S153*H153</f>
        <v>0.30838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129</v>
      </c>
      <c r="AT153" s="172" t="s">
        <v>124</v>
      </c>
      <c r="AU153" s="172" t="s">
        <v>130</v>
      </c>
      <c r="AY153" s="3" t="s">
        <v>121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130</v>
      </c>
      <c r="BK153" s="173" t="n">
        <f aca="false">ROUND(I153*H153,2)</f>
        <v>0</v>
      </c>
      <c r="BL153" s="3" t="s">
        <v>129</v>
      </c>
      <c r="BM153" s="172" t="s">
        <v>184</v>
      </c>
    </row>
    <row r="154" s="146" customFormat="true" ht="22.8" hidden="false" customHeight="true" outlineLevel="0" collapsed="false">
      <c r="B154" s="147"/>
      <c r="D154" s="148" t="s">
        <v>73</v>
      </c>
      <c r="E154" s="158" t="s">
        <v>185</v>
      </c>
      <c r="F154" s="158" t="s">
        <v>186</v>
      </c>
      <c r="I154" s="150"/>
      <c r="J154" s="159" t="n">
        <f aca="false">BK154</f>
        <v>0</v>
      </c>
      <c r="L154" s="147"/>
      <c r="M154" s="152"/>
      <c r="N154" s="153"/>
      <c r="O154" s="153"/>
      <c r="P154" s="154" t="n">
        <f aca="false">SUM(P155:P159)</f>
        <v>0</v>
      </c>
      <c r="Q154" s="153"/>
      <c r="R154" s="154" t="n">
        <f aca="false">SUM(R155:R159)</f>
        <v>0</v>
      </c>
      <c r="S154" s="153"/>
      <c r="T154" s="155" t="n">
        <f aca="false">SUM(T155:T159)</f>
        <v>0</v>
      </c>
      <c r="AR154" s="148" t="s">
        <v>79</v>
      </c>
      <c r="AT154" s="156" t="s">
        <v>73</v>
      </c>
      <c r="AU154" s="156" t="s">
        <v>79</v>
      </c>
      <c r="AY154" s="148" t="s">
        <v>121</v>
      </c>
      <c r="BK154" s="157" t="n">
        <f aca="false">SUM(BK155:BK159)</f>
        <v>0</v>
      </c>
    </row>
    <row r="155" s="27" customFormat="true" ht="24.15" hidden="false" customHeight="true" outlineLevel="0" collapsed="false">
      <c r="A155" s="22"/>
      <c r="B155" s="160"/>
      <c r="C155" s="161" t="s">
        <v>187</v>
      </c>
      <c r="D155" s="161" t="s">
        <v>124</v>
      </c>
      <c r="E155" s="162" t="s">
        <v>188</v>
      </c>
      <c r="F155" s="163" t="s">
        <v>189</v>
      </c>
      <c r="G155" s="164" t="s">
        <v>190</v>
      </c>
      <c r="H155" s="165" t="n">
        <v>1.223</v>
      </c>
      <c r="I155" s="166"/>
      <c r="J155" s="167" t="n">
        <f aca="false">ROUND(I155*H155,2)</f>
        <v>0</v>
      </c>
      <c r="K155" s="163" t="s">
        <v>128</v>
      </c>
      <c r="L155" s="23"/>
      <c r="M155" s="168"/>
      <c r="N155" s="169" t="s">
        <v>40</v>
      </c>
      <c r="O155" s="60"/>
      <c r="P155" s="170" t="n">
        <f aca="false">O155*H155</f>
        <v>0</v>
      </c>
      <c r="Q155" s="170" t="n">
        <v>0</v>
      </c>
      <c r="R155" s="170" t="n">
        <f aca="false">Q155*H155</f>
        <v>0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129</v>
      </c>
      <c r="AT155" s="172" t="s">
        <v>124</v>
      </c>
      <c r="AU155" s="172" t="s">
        <v>130</v>
      </c>
      <c r="AY155" s="3" t="s">
        <v>121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130</v>
      </c>
      <c r="BK155" s="173" t="n">
        <f aca="false">ROUND(I155*H155,2)</f>
        <v>0</v>
      </c>
      <c r="BL155" s="3" t="s">
        <v>129</v>
      </c>
      <c r="BM155" s="172" t="s">
        <v>191</v>
      </c>
    </row>
    <row r="156" s="27" customFormat="true" ht="24.15" hidden="false" customHeight="true" outlineLevel="0" collapsed="false">
      <c r="A156" s="22"/>
      <c r="B156" s="160"/>
      <c r="C156" s="161" t="s">
        <v>192</v>
      </c>
      <c r="D156" s="161" t="s">
        <v>124</v>
      </c>
      <c r="E156" s="162" t="s">
        <v>193</v>
      </c>
      <c r="F156" s="163" t="s">
        <v>194</v>
      </c>
      <c r="G156" s="164" t="s">
        <v>190</v>
      </c>
      <c r="H156" s="165" t="n">
        <v>1.223</v>
      </c>
      <c r="I156" s="166"/>
      <c r="J156" s="167" t="n">
        <f aca="false">ROUND(I156*H156,2)</f>
        <v>0</v>
      </c>
      <c r="K156" s="163" t="s">
        <v>128</v>
      </c>
      <c r="L156" s="23"/>
      <c r="M156" s="168"/>
      <c r="N156" s="169" t="s">
        <v>40</v>
      </c>
      <c r="O156" s="60"/>
      <c r="P156" s="170" t="n">
        <f aca="false">O156*H156</f>
        <v>0</v>
      </c>
      <c r="Q156" s="170" t="n">
        <v>0</v>
      </c>
      <c r="R156" s="170" t="n">
        <f aca="false">Q156*H156</f>
        <v>0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129</v>
      </c>
      <c r="AT156" s="172" t="s">
        <v>124</v>
      </c>
      <c r="AU156" s="172" t="s">
        <v>130</v>
      </c>
      <c r="AY156" s="3" t="s">
        <v>121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130</v>
      </c>
      <c r="BK156" s="173" t="n">
        <f aca="false">ROUND(I156*H156,2)</f>
        <v>0</v>
      </c>
      <c r="BL156" s="3" t="s">
        <v>129</v>
      </c>
      <c r="BM156" s="172" t="s">
        <v>195</v>
      </c>
    </row>
    <row r="157" s="27" customFormat="true" ht="24.15" hidden="false" customHeight="true" outlineLevel="0" collapsed="false">
      <c r="A157" s="22"/>
      <c r="B157" s="160"/>
      <c r="C157" s="161" t="s">
        <v>196</v>
      </c>
      <c r="D157" s="161" t="s">
        <v>124</v>
      </c>
      <c r="E157" s="162" t="s">
        <v>197</v>
      </c>
      <c r="F157" s="163" t="s">
        <v>198</v>
      </c>
      <c r="G157" s="164" t="s">
        <v>190</v>
      </c>
      <c r="H157" s="165" t="n">
        <v>17.122</v>
      </c>
      <c r="I157" s="166"/>
      <c r="J157" s="167" t="n">
        <f aca="false">ROUND(I157*H157,2)</f>
        <v>0</v>
      </c>
      <c r="K157" s="163" t="s">
        <v>128</v>
      </c>
      <c r="L157" s="23"/>
      <c r="M157" s="168"/>
      <c r="N157" s="169" t="s">
        <v>40</v>
      </c>
      <c r="O157" s="60"/>
      <c r="P157" s="170" t="n">
        <f aca="false">O157*H157</f>
        <v>0</v>
      </c>
      <c r="Q157" s="170" t="n">
        <v>0</v>
      </c>
      <c r="R157" s="170" t="n">
        <f aca="false">Q157*H157</f>
        <v>0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129</v>
      </c>
      <c r="AT157" s="172" t="s">
        <v>124</v>
      </c>
      <c r="AU157" s="172" t="s">
        <v>130</v>
      </c>
      <c r="AY157" s="3" t="s">
        <v>121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130</v>
      </c>
      <c r="BK157" s="173" t="n">
        <f aca="false">ROUND(I157*H157,2)</f>
        <v>0</v>
      </c>
      <c r="BL157" s="3" t="s">
        <v>129</v>
      </c>
      <c r="BM157" s="172" t="s">
        <v>199</v>
      </c>
    </row>
    <row r="158" s="174" customFormat="true" ht="12.8" hidden="false" customHeight="false" outlineLevel="0" collapsed="false">
      <c r="B158" s="175"/>
      <c r="D158" s="176" t="s">
        <v>132</v>
      </c>
      <c r="F158" s="178" t="s">
        <v>200</v>
      </c>
      <c r="H158" s="179" t="n">
        <v>17.122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132</v>
      </c>
      <c r="AU158" s="177" t="s">
        <v>130</v>
      </c>
      <c r="AV158" s="174" t="s">
        <v>130</v>
      </c>
      <c r="AW158" s="174" t="s">
        <v>2</v>
      </c>
      <c r="AX158" s="174" t="s">
        <v>79</v>
      </c>
      <c r="AY158" s="177" t="s">
        <v>121</v>
      </c>
    </row>
    <row r="159" s="27" customFormat="true" ht="33" hidden="false" customHeight="true" outlineLevel="0" collapsed="false">
      <c r="A159" s="22"/>
      <c r="B159" s="160"/>
      <c r="C159" s="161" t="s">
        <v>155</v>
      </c>
      <c r="D159" s="161" t="s">
        <v>124</v>
      </c>
      <c r="E159" s="162" t="s">
        <v>201</v>
      </c>
      <c r="F159" s="163" t="s">
        <v>202</v>
      </c>
      <c r="G159" s="164" t="s">
        <v>190</v>
      </c>
      <c r="H159" s="165" t="n">
        <v>1.223</v>
      </c>
      <c r="I159" s="166"/>
      <c r="J159" s="167" t="n">
        <f aca="false">ROUND(I159*H159,2)</f>
        <v>0</v>
      </c>
      <c r="K159" s="163" t="s">
        <v>128</v>
      </c>
      <c r="L159" s="23"/>
      <c r="M159" s="168"/>
      <c r="N159" s="169" t="s">
        <v>40</v>
      </c>
      <c r="O159" s="60"/>
      <c r="P159" s="170" t="n">
        <f aca="false">O159*H159</f>
        <v>0</v>
      </c>
      <c r="Q159" s="170" t="n">
        <v>0</v>
      </c>
      <c r="R159" s="170" t="n">
        <f aca="false">Q159*H159</f>
        <v>0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129</v>
      </c>
      <c r="AT159" s="172" t="s">
        <v>124</v>
      </c>
      <c r="AU159" s="172" t="s">
        <v>130</v>
      </c>
      <c r="AY159" s="3" t="s">
        <v>121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130</v>
      </c>
      <c r="BK159" s="173" t="n">
        <f aca="false">ROUND(I159*H159,2)</f>
        <v>0</v>
      </c>
      <c r="BL159" s="3" t="s">
        <v>129</v>
      </c>
      <c r="BM159" s="172" t="s">
        <v>203</v>
      </c>
    </row>
    <row r="160" s="146" customFormat="true" ht="22.8" hidden="false" customHeight="true" outlineLevel="0" collapsed="false">
      <c r="B160" s="147"/>
      <c r="D160" s="148" t="s">
        <v>73</v>
      </c>
      <c r="E160" s="158" t="s">
        <v>204</v>
      </c>
      <c r="F160" s="158" t="s">
        <v>205</v>
      </c>
      <c r="I160" s="150"/>
      <c r="J160" s="159" t="n">
        <f aca="false">BK160</f>
        <v>0</v>
      </c>
      <c r="L160" s="147"/>
      <c r="M160" s="152"/>
      <c r="N160" s="153"/>
      <c r="O160" s="153"/>
      <c r="P160" s="154" t="n">
        <f aca="false">P161</f>
        <v>0</v>
      </c>
      <c r="Q160" s="153"/>
      <c r="R160" s="154" t="n">
        <f aca="false">R161</f>
        <v>0</v>
      </c>
      <c r="S160" s="153"/>
      <c r="T160" s="155" t="n">
        <f aca="false">T161</f>
        <v>0</v>
      </c>
      <c r="AR160" s="148" t="s">
        <v>79</v>
      </c>
      <c r="AT160" s="156" t="s">
        <v>73</v>
      </c>
      <c r="AU160" s="156" t="s">
        <v>79</v>
      </c>
      <c r="AY160" s="148" t="s">
        <v>121</v>
      </c>
      <c r="BK160" s="157" t="n">
        <f aca="false">BK161</f>
        <v>0</v>
      </c>
    </row>
    <row r="161" s="27" customFormat="true" ht="24.15" hidden="false" customHeight="true" outlineLevel="0" collapsed="false">
      <c r="A161" s="22"/>
      <c r="B161" s="160"/>
      <c r="C161" s="161" t="s">
        <v>206</v>
      </c>
      <c r="D161" s="161" t="s">
        <v>124</v>
      </c>
      <c r="E161" s="162" t="s">
        <v>207</v>
      </c>
      <c r="F161" s="163" t="s">
        <v>208</v>
      </c>
      <c r="G161" s="164" t="s">
        <v>190</v>
      </c>
      <c r="H161" s="165" t="n">
        <v>0.443</v>
      </c>
      <c r="I161" s="166"/>
      <c r="J161" s="167" t="n">
        <f aca="false">ROUND(I161*H161,2)</f>
        <v>0</v>
      </c>
      <c r="K161" s="163" t="s">
        <v>128</v>
      </c>
      <c r="L161" s="23"/>
      <c r="M161" s="168"/>
      <c r="N161" s="169" t="s">
        <v>40</v>
      </c>
      <c r="O161" s="60"/>
      <c r="P161" s="170" t="n">
        <f aca="false">O161*H161</f>
        <v>0</v>
      </c>
      <c r="Q161" s="170" t="n">
        <v>0</v>
      </c>
      <c r="R161" s="170" t="n">
        <f aca="false">Q161*H161</f>
        <v>0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129</v>
      </c>
      <c r="AT161" s="172" t="s">
        <v>124</v>
      </c>
      <c r="AU161" s="172" t="s">
        <v>130</v>
      </c>
      <c r="AY161" s="3" t="s">
        <v>121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130</v>
      </c>
      <c r="BK161" s="173" t="n">
        <f aca="false">ROUND(I161*H161,2)</f>
        <v>0</v>
      </c>
      <c r="BL161" s="3" t="s">
        <v>129</v>
      </c>
      <c r="BM161" s="172" t="s">
        <v>209</v>
      </c>
    </row>
    <row r="162" s="146" customFormat="true" ht="25.9" hidden="false" customHeight="true" outlineLevel="0" collapsed="false">
      <c r="B162" s="147"/>
      <c r="D162" s="148" t="s">
        <v>73</v>
      </c>
      <c r="E162" s="149" t="s">
        <v>210</v>
      </c>
      <c r="F162" s="149" t="s">
        <v>211</v>
      </c>
      <c r="I162" s="150"/>
      <c r="J162" s="151" t="n">
        <f aca="false">BK162</f>
        <v>0</v>
      </c>
      <c r="L162" s="147"/>
      <c r="M162" s="152"/>
      <c r="N162" s="153"/>
      <c r="O162" s="153"/>
      <c r="P162" s="154" t="n">
        <f aca="false">P163+P167+P181+P184+P195+P200+P209+P218+P226</f>
        <v>0</v>
      </c>
      <c r="Q162" s="153"/>
      <c r="R162" s="154" t="n">
        <f aca="false">R163+R167+R181+R184+R195+R200+R209+R218+R226</f>
        <v>0.2688111</v>
      </c>
      <c r="S162" s="153"/>
      <c r="T162" s="155" t="n">
        <f aca="false">T163+T167+T181+T184+T195+T200+T209+T218+T226</f>
        <v>0.3094943</v>
      </c>
      <c r="AR162" s="148" t="s">
        <v>130</v>
      </c>
      <c r="AT162" s="156" t="s">
        <v>73</v>
      </c>
      <c r="AU162" s="156" t="s">
        <v>74</v>
      </c>
      <c r="AY162" s="148" t="s">
        <v>121</v>
      </c>
      <c r="BK162" s="157" t="n">
        <f aca="false">BK163+BK167+BK181+BK184+BK195+BK200+BK209+BK218+BK226</f>
        <v>0</v>
      </c>
    </row>
    <row r="163" s="146" customFormat="true" ht="22.8" hidden="false" customHeight="true" outlineLevel="0" collapsed="false">
      <c r="B163" s="147"/>
      <c r="D163" s="148" t="s">
        <v>73</v>
      </c>
      <c r="E163" s="158" t="s">
        <v>212</v>
      </c>
      <c r="F163" s="158" t="s">
        <v>213</v>
      </c>
      <c r="I163" s="150"/>
      <c r="J163" s="159" t="n">
        <f aca="false">BK163</f>
        <v>0</v>
      </c>
      <c r="L163" s="147"/>
      <c r="M163" s="152"/>
      <c r="N163" s="153"/>
      <c r="O163" s="153"/>
      <c r="P163" s="154" t="n">
        <f aca="false">SUM(P164:P166)</f>
        <v>0</v>
      </c>
      <c r="Q163" s="153"/>
      <c r="R163" s="154" t="n">
        <f aca="false">SUM(R164:R166)</f>
        <v>0.00314</v>
      </c>
      <c r="S163" s="153"/>
      <c r="T163" s="155" t="n">
        <f aca="false">SUM(T164:T166)</f>
        <v>0</v>
      </c>
      <c r="AR163" s="148" t="s">
        <v>130</v>
      </c>
      <c r="AT163" s="156" t="s">
        <v>73</v>
      </c>
      <c r="AU163" s="156" t="s">
        <v>79</v>
      </c>
      <c r="AY163" s="148" t="s">
        <v>121</v>
      </c>
      <c r="BK163" s="157" t="n">
        <f aca="false">SUM(BK164:BK166)</f>
        <v>0</v>
      </c>
    </row>
    <row r="164" s="27" customFormat="true" ht="24.15" hidden="false" customHeight="true" outlineLevel="0" collapsed="false">
      <c r="A164" s="22"/>
      <c r="B164" s="160"/>
      <c r="C164" s="161" t="s">
        <v>214</v>
      </c>
      <c r="D164" s="161" t="s">
        <v>124</v>
      </c>
      <c r="E164" s="162" t="s">
        <v>215</v>
      </c>
      <c r="F164" s="163" t="s">
        <v>216</v>
      </c>
      <c r="G164" s="164" t="s">
        <v>148</v>
      </c>
      <c r="H164" s="165" t="n">
        <v>1</v>
      </c>
      <c r="I164" s="166"/>
      <c r="J164" s="167" t="n">
        <f aca="false">ROUND(I164*H164,2)</f>
        <v>0</v>
      </c>
      <c r="K164" s="163"/>
      <c r="L164" s="23"/>
      <c r="M164" s="168"/>
      <c r="N164" s="169" t="s">
        <v>40</v>
      </c>
      <c r="O164" s="60"/>
      <c r="P164" s="170" t="n">
        <f aca="false">O164*H164</f>
        <v>0</v>
      </c>
      <c r="Q164" s="170" t="n">
        <v>0.00157</v>
      </c>
      <c r="R164" s="170" t="n">
        <f aca="false">Q164*H164</f>
        <v>0.00157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155</v>
      </c>
      <c r="AT164" s="172" t="s">
        <v>124</v>
      </c>
      <c r="AU164" s="172" t="s">
        <v>130</v>
      </c>
      <c r="AY164" s="3" t="s">
        <v>121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130</v>
      </c>
      <c r="BK164" s="173" t="n">
        <f aca="false">ROUND(I164*H164,2)</f>
        <v>0</v>
      </c>
      <c r="BL164" s="3" t="s">
        <v>155</v>
      </c>
      <c r="BM164" s="172" t="s">
        <v>217</v>
      </c>
    </row>
    <row r="165" s="27" customFormat="true" ht="16.5" hidden="false" customHeight="true" outlineLevel="0" collapsed="false">
      <c r="A165" s="22"/>
      <c r="B165" s="160"/>
      <c r="C165" s="161" t="s">
        <v>218</v>
      </c>
      <c r="D165" s="161" t="s">
        <v>124</v>
      </c>
      <c r="E165" s="162" t="s">
        <v>219</v>
      </c>
      <c r="F165" s="163" t="s">
        <v>220</v>
      </c>
      <c r="G165" s="164" t="s">
        <v>148</v>
      </c>
      <c r="H165" s="165" t="n">
        <v>1</v>
      </c>
      <c r="I165" s="166"/>
      <c r="J165" s="167" t="n">
        <f aca="false">ROUND(I165*H165,2)</f>
        <v>0</v>
      </c>
      <c r="K165" s="163"/>
      <c r="L165" s="23"/>
      <c r="M165" s="168"/>
      <c r="N165" s="169" t="s">
        <v>40</v>
      </c>
      <c r="O165" s="60"/>
      <c r="P165" s="170" t="n">
        <f aca="false">O165*H165</f>
        <v>0</v>
      </c>
      <c r="Q165" s="170" t="n">
        <v>0.00157</v>
      </c>
      <c r="R165" s="170" t="n">
        <f aca="false">Q165*H165</f>
        <v>0.00157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155</v>
      </c>
      <c r="AT165" s="172" t="s">
        <v>124</v>
      </c>
      <c r="AU165" s="172" t="s">
        <v>130</v>
      </c>
      <c r="AY165" s="3" t="s">
        <v>121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130</v>
      </c>
      <c r="BK165" s="173" t="n">
        <f aca="false">ROUND(I165*H165,2)</f>
        <v>0</v>
      </c>
      <c r="BL165" s="3" t="s">
        <v>155</v>
      </c>
      <c r="BM165" s="172" t="s">
        <v>221</v>
      </c>
    </row>
    <row r="166" s="27" customFormat="true" ht="24.15" hidden="false" customHeight="true" outlineLevel="0" collapsed="false">
      <c r="A166" s="22"/>
      <c r="B166" s="160"/>
      <c r="C166" s="161" t="s">
        <v>222</v>
      </c>
      <c r="D166" s="161" t="s">
        <v>124</v>
      </c>
      <c r="E166" s="162" t="s">
        <v>223</v>
      </c>
      <c r="F166" s="163" t="s">
        <v>224</v>
      </c>
      <c r="G166" s="164" t="s">
        <v>190</v>
      </c>
      <c r="H166" s="165" t="n">
        <v>0.003</v>
      </c>
      <c r="I166" s="166"/>
      <c r="J166" s="167" t="n">
        <f aca="false">ROUND(I166*H166,2)</f>
        <v>0</v>
      </c>
      <c r="K166" s="163" t="s">
        <v>128</v>
      </c>
      <c r="L166" s="23"/>
      <c r="M166" s="168"/>
      <c r="N166" s="169" t="s">
        <v>40</v>
      </c>
      <c r="O166" s="60"/>
      <c r="P166" s="170" t="n">
        <f aca="false">O166*H166</f>
        <v>0</v>
      </c>
      <c r="Q166" s="170" t="n">
        <v>0</v>
      </c>
      <c r="R166" s="170" t="n">
        <f aca="false">Q166*H166</f>
        <v>0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155</v>
      </c>
      <c r="AT166" s="172" t="s">
        <v>124</v>
      </c>
      <c r="AU166" s="172" t="s">
        <v>130</v>
      </c>
      <c r="AY166" s="3" t="s">
        <v>121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130</v>
      </c>
      <c r="BK166" s="173" t="n">
        <f aca="false">ROUND(I166*H166,2)</f>
        <v>0</v>
      </c>
      <c r="BL166" s="3" t="s">
        <v>155</v>
      </c>
      <c r="BM166" s="172" t="s">
        <v>225</v>
      </c>
    </row>
    <row r="167" s="146" customFormat="true" ht="22.8" hidden="false" customHeight="true" outlineLevel="0" collapsed="false">
      <c r="B167" s="147"/>
      <c r="D167" s="148" t="s">
        <v>73</v>
      </c>
      <c r="E167" s="158" t="s">
        <v>226</v>
      </c>
      <c r="F167" s="158" t="s">
        <v>227</v>
      </c>
      <c r="I167" s="150"/>
      <c r="J167" s="159" t="n">
        <f aca="false">BK167</f>
        <v>0</v>
      </c>
      <c r="L167" s="147"/>
      <c r="M167" s="152"/>
      <c r="N167" s="153"/>
      <c r="O167" s="153"/>
      <c r="P167" s="154" t="n">
        <f aca="false">SUM(P168:P180)</f>
        <v>0</v>
      </c>
      <c r="Q167" s="153"/>
      <c r="R167" s="154" t="n">
        <f aca="false">SUM(R168:R180)</f>
        <v>0.09189</v>
      </c>
      <c r="S167" s="153"/>
      <c r="T167" s="155" t="n">
        <f aca="false">SUM(T168:T180)</f>
        <v>0.20168</v>
      </c>
      <c r="AR167" s="148" t="s">
        <v>130</v>
      </c>
      <c r="AT167" s="156" t="s">
        <v>73</v>
      </c>
      <c r="AU167" s="156" t="s">
        <v>79</v>
      </c>
      <c r="AY167" s="148" t="s">
        <v>121</v>
      </c>
      <c r="BK167" s="157" t="n">
        <f aca="false">SUM(BK168:BK180)</f>
        <v>0</v>
      </c>
    </row>
    <row r="168" s="27" customFormat="true" ht="16.5" hidden="false" customHeight="true" outlineLevel="0" collapsed="false">
      <c r="A168" s="22"/>
      <c r="B168" s="160"/>
      <c r="C168" s="193" t="s">
        <v>228</v>
      </c>
      <c r="D168" s="193" t="s">
        <v>229</v>
      </c>
      <c r="E168" s="194" t="s">
        <v>230</v>
      </c>
      <c r="F168" s="195" t="s">
        <v>231</v>
      </c>
      <c r="G168" s="196" t="s">
        <v>164</v>
      </c>
      <c r="H168" s="197" t="n">
        <v>1</v>
      </c>
      <c r="I168" s="198"/>
      <c r="J168" s="199" t="n">
        <f aca="false">ROUND(I168*H168,2)</f>
        <v>0</v>
      </c>
      <c r="K168" s="195"/>
      <c r="L168" s="200"/>
      <c r="M168" s="201"/>
      <c r="N168" s="202" t="s">
        <v>40</v>
      </c>
      <c r="O168" s="60"/>
      <c r="P168" s="170" t="n">
        <f aca="false">O168*H168</f>
        <v>0</v>
      </c>
      <c r="Q168" s="170" t="n">
        <v>0.036</v>
      </c>
      <c r="R168" s="170" t="n">
        <f aca="false">Q168*H168</f>
        <v>0.036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232</v>
      </c>
      <c r="AT168" s="172" t="s">
        <v>229</v>
      </c>
      <c r="AU168" s="172" t="s">
        <v>130</v>
      </c>
      <c r="AY168" s="3" t="s">
        <v>121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130</v>
      </c>
      <c r="BK168" s="173" t="n">
        <f aca="false">ROUND(I168*H168,2)</f>
        <v>0</v>
      </c>
      <c r="BL168" s="3" t="s">
        <v>155</v>
      </c>
      <c r="BM168" s="172" t="s">
        <v>233</v>
      </c>
    </row>
    <row r="169" s="27" customFormat="true" ht="24.15" hidden="false" customHeight="true" outlineLevel="0" collapsed="false">
      <c r="A169" s="22"/>
      <c r="B169" s="160"/>
      <c r="C169" s="161" t="s">
        <v>6</v>
      </c>
      <c r="D169" s="161" t="s">
        <v>124</v>
      </c>
      <c r="E169" s="162" t="s">
        <v>234</v>
      </c>
      <c r="F169" s="163" t="s">
        <v>235</v>
      </c>
      <c r="G169" s="164" t="s">
        <v>236</v>
      </c>
      <c r="H169" s="165" t="n">
        <v>1</v>
      </c>
      <c r="I169" s="166"/>
      <c r="J169" s="167" t="n">
        <f aca="false">ROUND(I169*H169,2)</f>
        <v>0</v>
      </c>
      <c r="K169" s="163" t="s">
        <v>128</v>
      </c>
      <c r="L169" s="23"/>
      <c r="M169" s="168"/>
      <c r="N169" s="169" t="s">
        <v>40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0.0342</v>
      </c>
      <c r="T169" s="171" t="n">
        <f aca="false">S169*H169</f>
        <v>0.0342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155</v>
      </c>
      <c r="AT169" s="172" t="s">
        <v>124</v>
      </c>
      <c r="AU169" s="172" t="s">
        <v>130</v>
      </c>
      <c r="AY169" s="3" t="s">
        <v>121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130</v>
      </c>
      <c r="BK169" s="173" t="n">
        <f aca="false">ROUND(I169*H169,2)</f>
        <v>0</v>
      </c>
      <c r="BL169" s="3" t="s">
        <v>155</v>
      </c>
      <c r="BM169" s="172" t="s">
        <v>237</v>
      </c>
    </row>
    <row r="170" s="27" customFormat="true" ht="16.5" hidden="false" customHeight="true" outlineLevel="0" collapsed="false">
      <c r="A170" s="22"/>
      <c r="B170" s="160"/>
      <c r="C170" s="161" t="s">
        <v>238</v>
      </c>
      <c r="D170" s="161" t="s">
        <v>124</v>
      </c>
      <c r="E170" s="162" t="s">
        <v>239</v>
      </c>
      <c r="F170" s="163" t="s">
        <v>240</v>
      </c>
      <c r="G170" s="164" t="s">
        <v>236</v>
      </c>
      <c r="H170" s="165" t="n">
        <v>1</v>
      </c>
      <c r="I170" s="166"/>
      <c r="J170" s="167" t="n">
        <f aca="false">ROUND(I170*H170,2)</f>
        <v>0</v>
      </c>
      <c r="K170" s="163" t="s">
        <v>128</v>
      </c>
      <c r="L170" s="23"/>
      <c r="M170" s="168"/>
      <c r="N170" s="169" t="s">
        <v>40</v>
      </c>
      <c r="O170" s="60"/>
      <c r="P170" s="170" t="n">
        <f aca="false">O170*H170</f>
        <v>0</v>
      </c>
      <c r="Q170" s="170" t="n">
        <v>0</v>
      </c>
      <c r="R170" s="170" t="n">
        <f aca="false">Q170*H170</f>
        <v>0</v>
      </c>
      <c r="S170" s="170" t="n">
        <v>0.088</v>
      </c>
      <c r="T170" s="171" t="n">
        <f aca="false">S170*H170</f>
        <v>0.088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155</v>
      </c>
      <c r="AT170" s="172" t="s">
        <v>124</v>
      </c>
      <c r="AU170" s="172" t="s">
        <v>130</v>
      </c>
      <c r="AY170" s="3" t="s">
        <v>121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130</v>
      </c>
      <c r="BK170" s="173" t="n">
        <f aca="false">ROUND(I170*H170,2)</f>
        <v>0</v>
      </c>
      <c r="BL170" s="3" t="s">
        <v>155</v>
      </c>
      <c r="BM170" s="172" t="s">
        <v>241</v>
      </c>
    </row>
    <row r="171" s="27" customFormat="true" ht="37.8" hidden="false" customHeight="true" outlineLevel="0" collapsed="false">
      <c r="A171" s="22"/>
      <c r="B171" s="160"/>
      <c r="C171" s="161" t="s">
        <v>242</v>
      </c>
      <c r="D171" s="161" t="s">
        <v>124</v>
      </c>
      <c r="E171" s="162" t="s">
        <v>243</v>
      </c>
      <c r="F171" s="163" t="s">
        <v>244</v>
      </c>
      <c r="G171" s="164" t="s">
        <v>236</v>
      </c>
      <c r="H171" s="165" t="n">
        <v>1</v>
      </c>
      <c r="I171" s="166"/>
      <c r="J171" s="167" t="n">
        <f aca="false">ROUND(I171*H171,2)</f>
        <v>0</v>
      </c>
      <c r="K171" s="163" t="s">
        <v>128</v>
      </c>
      <c r="L171" s="23"/>
      <c r="M171" s="168"/>
      <c r="N171" s="169" t="s">
        <v>40</v>
      </c>
      <c r="O171" s="60"/>
      <c r="P171" s="170" t="n">
        <f aca="false">O171*H171</f>
        <v>0</v>
      </c>
      <c r="Q171" s="170" t="n">
        <v>0.01383</v>
      </c>
      <c r="R171" s="170" t="n">
        <f aca="false">Q171*H171</f>
        <v>0.01383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155</v>
      </c>
      <c r="AT171" s="172" t="s">
        <v>124</v>
      </c>
      <c r="AU171" s="172" t="s">
        <v>130</v>
      </c>
      <c r="AY171" s="3" t="s">
        <v>121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130</v>
      </c>
      <c r="BK171" s="173" t="n">
        <f aca="false">ROUND(I171*H171,2)</f>
        <v>0</v>
      </c>
      <c r="BL171" s="3" t="s">
        <v>155</v>
      </c>
      <c r="BM171" s="172" t="s">
        <v>245</v>
      </c>
    </row>
    <row r="172" s="27" customFormat="true" ht="44.25" hidden="false" customHeight="true" outlineLevel="0" collapsed="false">
      <c r="A172" s="22"/>
      <c r="B172" s="160"/>
      <c r="C172" s="161" t="s">
        <v>246</v>
      </c>
      <c r="D172" s="161" t="s">
        <v>124</v>
      </c>
      <c r="E172" s="162" t="s">
        <v>247</v>
      </c>
      <c r="F172" s="163" t="s">
        <v>248</v>
      </c>
      <c r="G172" s="164" t="s">
        <v>236</v>
      </c>
      <c r="H172" s="165" t="n">
        <v>1</v>
      </c>
      <c r="I172" s="166"/>
      <c r="J172" s="167" t="n">
        <f aca="false">ROUND(I172*H172,2)</f>
        <v>0</v>
      </c>
      <c r="K172" s="163" t="s">
        <v>128</v>
      </c>
      <c r="L172" s="23"/>
      <c r="M172" s="168"/>
      <c r="N172" s="169" t="s">
        <v>40</v>
      </c>
      <c r="O172" s="60"/>
      <c r="P172" s="170" t="n">
        <f aca="false">O172*H172</f>
        <v>0</v>
      </c>
      <c r="Q172" s="170" t="n">
        <v>0.03646</v>
      </c>
      <c r="R172" s="170" t="n">
        <f aca="false">Q172*H172</f>
        <v>0.03646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155</v>
      </c>
      <c r="AT172" s="172" t="s">
        <v>124</v>
      </c>
      <c r="AU172" s="172" t="s">
        <v>130</v>
      </c>
      <c r="AY172" s="3" t="s">
        <v>121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130</v>
      </c>
      <c r="BK172" s="173" t="n">
        <f aca="false">ROUND(I172*H172,2)</f>
        <v>0</v>
      </c>
      <c r="BL172" s="3" t="s">
        <v>155</v>
      </c>
      <c r="BM172" s="172" t="s">
        <v>249</v>
      </c>
    </row>
    <row r="173" s="27" customFormat="true" ht="24.15" hidden="false" customHeight="true" outlineLevel="0" collapsed="false">
      <c r="A173" s="22"/>
      <c r="B173" s="160"/>
      <c r="C173" s="161" t="s">
        <v>250</v>
      </c>
      <c r="D173" s="161" t="s">
        <v>124</v>
      </c>
      <c r="E173" s="162" t="s">
        <v>251</v>
      </c>
      <c r="F173" s="163" t="s">
        <v>252</v>
      </c>
      <c r="G173" s="164" t="s">
        <v>236</v>
      </c>
      <c r="H173" s="165" t="n">
        <v>1</v>
      </c>
      <c r="I173" s="166"/>
      <c r="J173" s="167" t="n">
        <f aca="false">ROUND(I173*H173,2)</f>
        <v>0</v>
      </c>
      <c r="K173" s="163" t="s">
        <v>128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</v>
      </c>
      <c r="R173" s="170" t="n">
        <f aca="false">Q173*H173</f>
        <v>0</v>
      </c>
      <c r="S173" s="170" t="n">
        <v>0.0092</v>
      </c>
      <c r="T173" s="171" t="n">
        <f aca="false">S173*H173</f>
        <v>0.0092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155</v>
      </c>
      <c r="AT173" s="172" t="s">
        <v>124</v>
      </c>
      <c r="AU173" s="172" t="s">
        <v>130</v>
      </c>
      <c r="AY173" s="3" t="s">
        <v>121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130</v>
      </c>
      <c r="BK173" s="173" t="n">
        <f aca="false">ROUND(I173*H173,2)</f>
        <v>0</v>
      </c>
      <c r="BL173" s="3" t="s">
        <v>155</v>
      </c>
      <c r="BM173" s="172" t="s">
        <v>253</v>
      </c>
    </row>
    <row r="174" s="27" customFormat="true" ht="16.5" hidden="false" customHeight="true" outlineLevel="0" collapsed="false">
      <c r="A174" s="22"/>
      <c r="B174" s="160"/>
      <c r="C174" s="161" t="s">
        <v>254</v>
      </c>
      <c r="D174" s="161" t="s">
        <v>124</v>
      </c>
      <c r="E174" s="162" t="s">
        <v>255</v>
      </c>
      <c r="F174" s="163" t="s">
        <v>256</v>
      </c>
      <c r="G174" s="164" t="s">
        <v>236</v>
      </c>
      <c r="H174" s="165" t="n">
        <v>1</v>
      </c>
      <c r="I174" s="166"/>
      <c r="J174" s="167" t="n">
        <f aca="false">ROUND(I174*H174,2)</f>
        <v>0</v>
      </c>
      <c r="K174" s="163"/>
      <c r="L174" s="23"/>
      <c r="M174" s="168"/>
      <c r="N174" s="169" t="s">
        <v>40</v>
      </c>
      <c r="O174" s="60"/>
      <c r="P174" s="170" t="n">
        <f aca="false">O174*H174</f>
        <v>0</v>
      </c>
      <c r="Q174" s="170" t="n">
        <v>0</v>
      </c>
      <c r="R174" s="170" t="n">
        <f aca="false">Q174*H174</f>
        <v>0</v>
      </c>
      <c r="S174" s="170" t="n">
        <v>0.067</v>
      </c>
      <c r="T174" s="171" t="n">
        <f aca="false">S174*H174</f>
        <v>0.067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155</v>
      </c>
      <c r="AT174" s="172" t="s">
        <v>124</v>
      </c>
      <c r="AU174" s="172" t="s">
        <v>130</v>
      </c>
      <c r="AY174" s="3" t="s">
        <v>121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130</v>
      </c>
      <c r="BK174" s="173" t="n">
        <f aca="false">ROUND(I174*H174,2)</f>
        <v>0</v>
      </c>
      <c r="BL174" s="3" t="s">
        <v>155</v>
      </c>
      <c r="BM174" s="172" t="s">
        <v>257</v>
      </c>
    </row>
    <row r="175" s="27" customFormat="true" ht="16.5" hidden="false" customHeight="true" outlineLevel="0" collapsed="false">
      <c r="A175" s="22"/>
      <c r="B175" s="160"/>
      <c r="C175" s="161" t="s">
        <v>258</v>
      </c>
      <c r="D175" s="161" t="s">
        <v>124</v>
      </c>
      <c r="E175" s="162" t="s">
        <v>259</v>
      </c>
      <c r="F175" s="163" t="s">
        <v>260</v>
      </c>
      <c r="G175" s="164" t="s">
        <v>236</v>
      </c>
      <c r="H175" s="165" t="n">
        <v>1</v>
      </c>
      <c r="I175" s="166"/>
      <c r="J175" s="167" t="n">
        <f aca="false">ROUND(I175*H175,2)</f>
        <v>0</v>
      </c>
      <c r="K175" s="163" t="s">
        <v>128</v>
      </c>
      <c r="L175" s="23"/>
      <c r="M175" s="168"/>
      <c r="N175" s="169" t="s">
        <v>40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0.00156</v>
      </c>
      <c r="T175" s="171" t="n">
        <f aca="false">S175*H175</f>
        <v>0.00156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155</v>
      </c>
      <c r="AT175" s="172" t="s">
        <v>124</v>
      </c>
      <c r="AU175" s="172" t="s">
        <v>130</v>
      </c>
      <c r="AY175" s="3" t="s">
        <v>121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130</v>
      </c>
      <c r="BK175" s="173" t="n">
        <f aca="false">ROUND(I175*H175,2)</f>
        <v>0</v>
      </c>
      <c r="BL175" s="3" t="s">
        <v>155</v>
      </c>
      <c r="BM175" s="172" t="s">
        <v>261</v>
      </c>
    </row>
    <row r="176" s="27" customFormat="true" ht="16.5" hidden="false" customHeight="true" outlineLevel="0" collapsed="false">
      <c r="A176" s="22"/>
      <c r="B176" s="160"/>
      <c r="C176" s="161" t="s">
        <v>262</v>
      </c>
      <c r="D176" s="161" t="s">
        <v>124</v>
      </c>
      <c r="E176" s="162" t="s">
        <v>263</v>
      </c>
      <c r="F176" s="163" t="s">
        <v>264</v>
      </c>
      <c r="G176" s="164" t="s">
        <v>236</v>
      </c>
      <c r="H176" s="165" t="n">
        <v>2</v>
      </c>
      <c r="I176" s="166"/>
      <c r="J176" s="167" t="n">
        <f aca="false">ROUND(I176*H176,2)</f>
        <v>0</v>
      </c>
      <c r="K176" s="163" t="s">
        <v>128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</v>
      </c>
      <c r="R176" s="170" t="n">
        <f aca="false">Q176*H176</f>
        <v>0</v>
      </c>
      <c r="S176" s="170" t="n">
        <v>0.00086</v>
      </c>
      <c r="T176" s="171" t="n">
        <f aca="false">S176*H176</f>
        <v>0.00172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155</v>
      </c>
      <c r="AT176" s="172" t="s">
        <v>124</v>
      </c>
      <c r="AU176" s="172" t="s">
        <v>130</v>
      </c>
      <c r="AY176" s="3" t="s">
        <v>121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130</v>
      </c>
      <c r="BK176" s="173" t="n">
        <f aca="false">ROUND(I176*H176,2)</f>
        <v>0</v>
      </c>
      <c r="BL176" s="3" t="s">
        <v>155</v>
      </c>
      <c r="BM176" s="172" t="s">
        <v>265</v>
      </c>
    </row>
    <row r="177" s="27" customFormat="true" ht="24.15" hidden="false" customHeight="true" outlineLevel="0" collapsed="false">
      <c r="A177" s="22"/>
      <c r="B177" s="160"/>
      <c r="C177" s="161" t="s">
        <v>266</v>
      </c>
      <c r="D177" s="161" t="s">
        <v>124</v>
      </c>
      <c r="E177" s="162" t="s">
        <v>267</v>
      </c>
      <c r="F177" s="163" t="s">
        <v>268</v>
      </c>
      <c r="G177" s="164" t="s">
        <v>236</v>
      </c>
      <c r="H177" s="165" t="n">
        <v>1</v>
      </c>
      <c r="I177" s="166"/>
      <c r="J177" s="167" t="n">
        <f aca="false">ROUND(I177*H177,2)</f>
        <v>0</v>
      </c>
      <c r="K177" s="163" t="s">
        <v>128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0.0018</v>
      </c>
      <c r="R177" s="170" t="n">
        <f aca="false">Q177*H177</f>
        <v>0.0018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155</v>
      </c>
      <c r="AT177" s="172" t="s">
        <v>124</v>
      </c>
      <c r="AU177" s="172" t="s">
        <v>130</v>
      </c>
      <c r="AY177" s="3" t="s">
        <v>121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130</v>
      </c>
      <c r="BK177" s="173" t="n">
        <f aca="false">ROUND(I177*H177,2)</f>
        <v>0</v>
      </c>
      <c r="BL177" s="3" t="s">
        <v>155</v>
      </c>
      <c r="BM177" s="172" t="s">
        <v>269</v>
      </c>
    </row>
    <row r="178" s="27" customFormat="true" ht="16.5" hidden="false" customHeight="true" outlineLevel="0" collapsed="false">
      <c r="A178" s="22"/>
      <c r="B178" s="160"/>
      <c r="C178" s="161" t="s">
        <v>270</v>
      </c>
      <c r="D178" s="161" t="s">
        <v>124</v>
      </c>
      <c r="E178" s="162" t="s">
        <v>271</v>
      </c>
      <c r="F178" s="163" t="s">
        <v>272</v>
      </c>
      <c r="G178" s="164" t="s">
        <v>236</v>
      </c>
      <c r="H178" s="165" t="n">
        <v>1</v>
      </c>
      <c r="I178" s="166"/>
      <c r="J178" s="167" t="n">
        <f aca="false">ROUND(I178*H178,2)</f>
        <v>0</v>
      </c>
      <c r="K178" s="163" t="s">
        <v>128</v>
      </c>
      <c r="L178" s="23"/>
      <c r="M178" s="168"/>
      <c r="N178" s="169" t="s">
        <v>40</v>
      </c>
      <c r="O178" s="60"/>
      <c r="P178" s="170" t="n">
        <f aca="false">O178*H178</f>
        <v>0</v>
      </c>
      <c r="Q178" s="170" t="n">
        <v>0.00184</v>
      </c>
      <c r="R178" s="170" t="n">
        <f aca="false">Q178*H178</f>
        <v>0.00184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155</v>
      </c>
      <c r="AT178" s="172" t="s">
        <v>124</v>
      </c>
      <c r="AU178" s="172" t="s">
        <v>130</v>
      </c>
      <c r="AY178" s="3" t="s">
        <v>121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130</v>
      </c>
      <c r="BK178" s="173" t="n">
        <f aca="false">ROUND(I178*H178,2)</f>
        <v>0</v>
      </c>
      <c r="BL178" s="3" t="s">
        <v>155</v>
      </c>
      <c r="BM178" s="172" t="s">
        <v>273</v>
      </c>
    </row>
    <row r="179" s="27" customFormat="true" ht="24.15" hidden="false" customHeight="true" outlineLevel="0" collapsed="false">
      <c r="A179" s="22"/>
      <c r="B179" s="160"/>
      <c r="C179" s="161" t="s">
        <v>274</v>
      </c>
      <c r="D179" s="161" t="s">
        <v>124</v>
      </c>
      <c r="E179" s="162" t="s">
        <v>275</v>
      </c>
      <c r="F179" s="163" t="s">
        <v>276</v>
      </c>
      <c r="G179" s="164" t="s">
        <v>236</v>
      </c>
      <c r="H179" s="165" t="n">
        <v>1</v>
      </c>
      <c r="I179" s="166"/>
      <c r="J179" s="167" t="n">
        <f aca="false">ROUND(I179*H179,2)</f>
        <v>0</v>
      </c>
      <c r="K179" s="163" t="s">
        <v>128</v>
      </c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0.00196</v>
      </c>
      <c r="R179" s="170" t="n">
        <f aca="false">Q179*H179</f>
        <v>0.00196</v>
      </c>
      <c r="S179" s="170" t="n">
        <v>0</v>
      </c>
      <c r="T179" s="171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155</v>
      </c>
      <c r="AT179" s="172" t="s">
        <v>124</v>
      </c>
      <c r="AU179" s="172" t="s">
        <v>130</v>
      </c>
      <c r="AY179" s="3" t="s">
        <v>121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130</v>
      </c>
      <c r="BK179" s="173" t="n">
        <f aca="false">ROUND(I179*H179,2)</f>
        <v>0</v>
      </c>
      <c r="BL179" s="3" t="s">
        <v>155</v>
      </c>
      <c r="BM179" s="172" t="s">
        <v>277</v>
      </c>
    </row>
    <row r="180" s="27" customFormat="true" ht="24.15" hidden="false" customHeight="true" outlineLevel="0" collapsed="false">
      <c r="A180" s="22"/>
      <c r="B180" s="160"/>
      <c r="C180" s="161" t="s">
        <v>232</v>
      </c>
      <c r="D180" s="161" t="s">
        <v>124</v>
      </c>
      <c r="E180" s="162" t="s">
        <v>278</v>
      </c>
      <c r="F180" s="163" t="s">
        <v>279</v>
      </c>
      <c r="G180" s="164" t="s">
        <v>280</v>
      </c>
      <c r="H180" s="203"/>
      <c r="I180" s="166"/>
      <c r="J180" s="167" t="n">
        <f aca="false">ROUND(I180*H180,2)</f>
        <v>0</v>
      </c>
      <c r="K180" s="163" t="s">
        <v>128</v>
      </c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155</v>
      </c>
      <c r="AT180" s="172" t="s">
        <v>124</v>
      </c>
      <c r="AU180" s="172" t="s">
        <v>130</v>
      </c>
      <c r="AY180" s="3" t="s">
        <v>121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130</v>
      </c>
      <c r="BK180" s="173" t="n">
        <f aca="false">ROUND(I180*H180,2)</f>
        <v>0</v>
      </c>
      <c r="BL180" s="3" t="s">
        <v>155</v>
      </c>
      <c r="BM180" s="172" t="s">
        <v>281</v>
      </c>
    </row>
    <row r="181" s="146" customFormat="true" ht="22.8" hidden="false" customHeight="true" outlineLevel="0" collapsed="false">
      <c r="B181" s="147"/>
      <c r="D181" s="148" t="s">
        <v>73</v>
      </c>
      <c r="E181" s="158" t="s">
        <v>282</v>
      </c>
      <c r="F181" s="158" t="s">
        <v>283</v>
      </c>
      <c r="I181" s="150"/>
      <c r="J181" s="159" t="n">
        <f aca="false">BK181</f>
        <v>0</v>
      </c>
      <c r="L181" s="147"/>
      <c r="M181" s="152"/>
      <c r="N181" s="153"/>
      <c r="O181" s="153"/>
      <c r="P181" s="154" t="n">
        <f aca="false">SUM(P182:P183)</f>
        <v>0</v>
      </c>
      <c r="Q181" s="153"/>
      <c r="R181" s="154" t="n">
        <f aca="false">SUM(R182:R183)</f>
        <v>0.00081</v>
      </c>
      <c r="S181" s="153"/>
      <c r="T181" s="155" t="n">
        <f aca="false">SUM(T182:T183)</f>
        <v>0</v>
      </c>
      <c r="AR181" s="148" t="s">
        <v>130</v>
      </c>
      <c r="AT181" s="156" t="s">
        <v>73</v>
      </c>
      <c r="AU181" s="156" t="s">
        <v>79</v>
      </c>
      <c r="AY181" s="148" t="s">
        <v>121</v>
      </c>
      <c r="BK181" s="157" t="n">
        <f aca="false">SUM(BK182:BK183)</f>
        <v>0</v>
      </c>
    </row>
    <row r="182" s="27" customFormat="true" ht="16.5" hidden="false" customHeight="true" outlineLevel="0" collapsed="false">
      <c r="A182" s="22"/>
      <c r="B182" s="160"/>
      <c r="C182" s="161" t="s">
        <v>284</v>
      </c>
      <c r="D182" s="161" t="s">
        <v>124</v>
      </c>
      <c r="E182" s="162" t="s">
        <v>285</v>
      </c>
      <c r="F182" s="163" t="s">
        <v>286</v>
      </c>
      <c r="G182" s="164" t="s">
        <v>236</v>
      </c>
      <c r="H182" s="165" t="n">
        <v>3</v>
      </c>
      <c r="I182" s="166"/>
      <c r="J182" s="167" t="n">
        <f aca="false">ROUND(I182*H182,2)</f>
        <v>0</v>
      </c>
      <c r="K182" s="163"/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0.00027</v>
      </c>
      <c r="R182" s="170" t="n">
        <f aca="false">Q182*H182</f>
        <v>0.00081</v>
      </c>
      <c r="S182" s="170" t="n">
        <v>0</v>
      </c>
      <c r="T182" s="171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155</v>
      </c>
      <c r="AT182" s="172" t="s">
        <v>124</v>
      </c>
      <c r="AU182" s="172" t="s">
        <v>130</v>
      </c>
      <c r="AY182" s="3" t="s">
        <v>121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130</v>
      </c>
      <c r="BK182" s="173" t="n">
        <f aca="false">ROUND(I182*H182,2)</f>
        <v>0</v>
      </c>
      <c r="BL182" s="3" t="s">
        <v>155</v>
      </c>
      <c r="BM182" s="172" t="s">
        <v>287</v>
      </c>
    </row>
    <row r="183" s="27" customFormat="true" ht="24.15" hidden="false" customHeight="true" outlineLevel="0" collapsed="false">
      <c r="A183" s="22"/>
      <c r="B183" s="160"/>
      <c r="C183" s="161" t="s">
        <v>288</v>
      </c>
      <c r="D183" s="161" t="s">
        <v>124</v>
      </c>
      <c r="E183" s="162" t="s">
        <v>289</v>
      </c>
      <c r="F183" s="163" t="s">
        <v>290</v>
      </c>
      <c r="G183" s="164" t="s">
        <v>280</v>
      </c>
      <c r="H183" s="203"/>
      <c r="I183" s="166"/>
      <c r="J183" s="167" t="n">
        <f aca="false">ROUND(I183*H183,2)</f>
        <v>0</v>
      </c>
      <c r="K183" s="163" t="s">
        <v>128</v>
      </c>
      <c r="L183" s="23"/>
      <c r="M183" s="168"/>
      <c r="N183" s="169" t="s">
        <v>40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155</v>
      </c>
      <c r="AT183" s="172" t="s">
        <v>124</v>
      </c>
      <c r="AU183" s="172" t="s">
        <v>130</v>
      </c>
      <c r="AY183" s="3" t="s">
        <v>121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130</v>
      </c>
      <c r="BK183" s="173" t="n">
        <f aca="false">ROUND(I183*H183,2)</f>
        <v>0</v>
      </c>
      <c r="BL183" s="3" t="s">
        <v>155</v>
      </c>
      <c r="BM183" s="172" t="s">
        <v>291</v>
      </c>
    </row>
    <row r="184" s="146" customFormat="true" ht="22.8" hidden="false" customHeight="true" outlineLevel="0" collapsed="false">
      <c r="B184" s="147"/>
      <c r="D184" s="148" t="s">
        <v>73</v>
      </c>
      <c r="E184" s="158" t="s">
        <v>292</v>
      </c>
      <c r="F184" s="158" t="s">
        <v>293</v>
      </c>
      <c r="I184" s="150"/>
      <c r="J184" s="159" t="n">
        <f aca="false">BK184</f>
        <v>0</v>
      </c>
      <c r="L184" s="147"/>
      <c r="M184" s="152"/>
      <c r="N184" s="153"/>
      <c r="O184" s="153"/>
      <c r="P184" s="154" t="n">
        <f aca="false">SUM(P185:P194)</f>
        <v>0</v>
      </c>
      <c r="Q184" s="153"/>
      <c r="R184" s="154" t="n">
        <f aca="false">SUM(R185:R194)</f>
        <v>0.00063</v>
      </c>
      <c r="S184" s="153"/>
      <c r="T184" s="155" t="n">
        <f aca="false">SUM(T185:T194)</f>
        <v>0.004</v>
      </c>
      <c r="AR184" s="148" t="s">
        <v>130</v>
      </c>
      <c r="AT184" s="156" t="s">
        <v>73</v>
      </c>
      <c r="AU184" s="156" t="s">
        <v>79</v>
      </c>
      <c r="AY184" s="148" t="s">
        <v>121</v>
      </c>
      <c r="BK184" s="157" t="n">
        <f aca="false">SUM(BK185:BK194)</f>
        <v>0</v>
      </c>
    </row>
    <row r="185" s="27" customFormat="true" ht="21.75" hidden="false" customHeight="true" outlineLevel="0" collapsed="false">
      <c r="A185" s="22"/>
      <c r="B185" s="160"/>
      <c r="C185" s="161" t="s">
        <v>294</v>
      </c>
      <c r="D185" s="161" t="s">
        <v>124</v>
      </c>
      <c r="E185" s="162" t="s">
        <v>295</v>
      </c>
      <c r="F185" s="163" t="s">
        <v>296</v>
      </c>
      <c r="G185" s="164" t="s">
        <v>164</v>
      </c>
      <c r="H185" s="165" t="n">
        <v>3</v>
      </c>
      <c r="I185" s="166"/>
      <c r="J185" s="167" t="n">
        <f aca="false">ROUND(I185*H185,2)</f>
        <v>0</v>
      </c>
      <c r="K185" s="163" t="s">
        <v>128</v>
      </c>
      <c r="L185" s="23"/>
      <c r="M185" s="168"/>
      <c r="N185" s="169" t="s">
        <v>40</v>
      </c>
      <c r="O185" s="60"/>
      <c r="P185" s="170" t="n">
        <f aca="false">O185*H185</f>
        <v>0</v>
      </c>
      <c r="Q185" s="170" t="n">
        <v>0</v>
      </c>
      <c r="R185" s="170" t="n">
        <f aca="false">Q185*H185</f>
        <v>0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155</v>
      </c>
      <c r="AT185" s="172" t="s">
        <v>124</v>
      </c>
      <c r="AU185" s="172" t="s">
        <v>130</v>
      </c>
      <c r="AY185" s="3" t="s">
        <v>121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130</v>
      </c>
      <c r="BK185" s="173" t="n">
        <f aca="false">ROUND(I185*H185,2)</f>
        <v>0</v>
      </c>
      <c r="BL185" s="3" t="s">
        <v>155</v>
      </c>
      <c r="BM185" s="172" t="s">
        <v>297</v>
      </c>
    </row>
    <row r="186" s="27" customFormat="true" ht="21.75" hidden="false" customHeight="true" outlineLevel="0" collapsed="false">
      <c r="A186" s="22"/>
      <c r="B186" s="160"/>
      <c r="C186" s="193" t="s">
        <v>298</v>
      </c>
      <c r="D186" s="193" t="s">
        <v>229</v>
      </c>
      <c r="E186" s="194" t="s">
        <v>299</v>
      </c>
      <c r="F186" s="195" t="s">
        <v>300</v>
      </c>
      <c r="G186" s="196" t="s">
        <v>164</v>
      </c>
      <c r="H186" s="197" t="n">
        <v>3</v>
      </c>
      <c r="I186" s="198"/>
      <c r="J186" s="199" t="n">
        <f aca="false">ROUND(I186*H186,2)</f>
        <v>0</v>
      </c>
      <c r="K186" s="195" t="s">
        <v>128</v>
      </c>
      <c r="L186" s="200"/>
      <c r="M186" s="201"/>
      <c r="N186" s="202" t="s">
        <v>40</v>
      </c>
      <c r="O186" s="60"/>
      <c r="P186" s="170" t="n">
        <f aca="false">O186*H186</f>
        <v>0</v>
      </c>
      <c r="Q186" s="170" t="n">
        <v>1E-005</v>
      </c>
      <c r="R186" s="170" t="n">
        <f aca="false">Q186*H186</f>
        <v>3E-005</v>
      </c>
      <c r="S186" s="170" t="n">
        <v>0</v>
      </c>
      <c r="T186" s="171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232</v>
      </c>
      <c r="AT186" s="172" t="s">
        <v>229</v>
      </c>
      <c r="AU186" s="172" t="s">
        <v>130</v>
      </c>
      <c r="AY186" s="3" t="s">
        <v>121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130</v>
      </c>
      <c r="BK186" s="173" t="n">
        <f aca="false">ROUND(I186*H186,2)</f>
        <v>0</v>
      </c>
      <c r="BL186" s="3" t="s">
        <v>155</v>
      </c>
      <c r="BM186" s="172" t="s">
        <v>301</v>
      </c>
    </row>
    <row r="187" s="27" customFormat="true" ht="16.5" hidden="false" customHeight="true" outlineLevel="0" collapsed="false">
      <c r="A187" s="22"/>
      <c r="B187" s="160"/>
      <c r="C187" s="193" t="s">
        <v>302</v>
      </c>
      <c r="D187" s="193" t="s">
        <v>229</v>
      </c>
      <c r="E187" s="194" t="s">
        <v>303</v>
      </c>
      <c r="F187" s="195" t="s">
        <v>304</v>
      </c>
      <c r="G187" s="196" t="s">
        <v>164</v>
      </c>
      <c r="H187" s="197" t="n">
        <v>3</v>
      </c>
      <c r="I187" s="198"/>
      <c r="J187" s="199" t="n">
        <f aca="false">ROUND(I187*H187,2)</f>
        <v>0</v>
      </c>
      <c r="K187" s="195" t="s">
        <v>128</v>
      </c>
      <c r="L187" s="200"/>
      <c r="M187" s="201"/>
      <c r="N187" s="202" t="s">
        <v>40</v>
      </c>
      <c r="O187" s="60"/>
      <c r="P187" s="170" t="n">
        <f aca="false">O187*H187</f>
        <v>0</v>
      </c>
      <c r="Q187" s="170" t="n">
        <v>0.0002</v>
      </c>
      <c r="R187" s="170" t="n">
        <f aca="false">Q187*H187</f>
        <v>0.0006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232</v>
      </c>
      <c r="AT187" s="172" t="s">
        <v>229</v>
      </c>
      <c r="AU187" s="172" t="s">
        <v>130</v>
      </c>
      <c r="AY187" s="3" t="s">
        <v>121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130</v>
      </c>
      <c r="BK187" s="173" t="n">
        <f aca="false">ROUND(I187*H187,2)</f>
        <v>0</v>
      </c>
      <c r="BL187" s="3" t="s">
        <v>155</v>
      </c>
      <c r="BM187" s="172" t="s">
        <v>305</v>
      </c>
    </row>
    <row r="188" s="27" customFormat="true" ht="24.15" hidden="false" customHeight="true" outlineLevel="0" collapsed="false">
      <c r="A188" s="22"/>
      <c r="B188" s="160"/>
      <c r="C188" s="161" t="s">
        <v>306</v>
      </c>
      <c r="D188" s="161" t="s">
        <v>124</v>
      </c>
      <c r="E188" s="162" t="s">
        <v>307</v>
      </c>
      <c r="F188" s="163" t="s">
        <v>308</v>
      </c>
      <c r="G188" s="164" t="s">
        <v>164</v>
      </c>
      <c r="H188" s="165" t="n">
        <v>3</v>
      </c>
      <c r="I188" s="166"/>
      <c r="J188" s="167" t="n">
        <f aca="false">ROUND(I188*H188,2)</f>
        <v>0</v>
      </c>
      <c r="K188" s="163" t="s">
        <v>128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155</v>
      </c>
      <c r="AT188" s="172" t="s">
        <v>124</v>
      </c>
      <c r="AU188" s="172" t="s">
        <v>130</v>
      </c>
      <c r="AY188" s="3" t="s">
        <v>121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130</v>
      </c>
      <c r="BK188" s="173" t="n">
        <f aca="false">ROUND(I188*H188,2)</f>
        <v>0</v>
      </c>
      <c r="BL188" s="3" t="s">
        <v>155</v>
      </c>
      <c r="BM188" s="172" t="s">
        <v>309</v>
      </c>
    </row>
    <row r="189" s="27" customFormat="true" ht="37.8" hidden="false" customHeight="true" outlineLevel="0" collapsed="false">
      <c r="A189" s="22"/>
      <c r="B189" s="160"/>
      <c r="C189" s="161" t="s">
        <v>310</v>
      </c>
      <c r="D189" s="161" t="s">
        <v>124</v>
      </c>
      <c r="E189" s="162" t="s">
        <v>311</v>
      </c>
      <c r="F189" s="163" t="s">
        <v>312</v>
      </c>
      <c r="G189" s="164" t="s">
        <v>164</v>
      </c>
      <c r="H189" s="165" t="n">
        <v>5</v>
      </c>
      <c r="I189" s="166"/>
      <c r="J189" s="167" t="n">
        <f aca="false">ROUND(I189*H189,2)</f>
        <v>0</v>
      </c>
      <c r="K189" s="163" t="s">
        <v>128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0.0008</v>
      </c>
      <c r="T189" s="171" t="n">
        <f aca="false">S189*H189</f>
        <v>0.004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155</v>
      </c>
      <c r="AT189" s="172" t="s">
        <v>124</v>
      </c>
      <c r="AU189" s="172" t="s">
        <v>130</v>
      </c>
      <c r="AY189" s="3" t="s">
        <v>121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130</v>
      </c>
      <c r="BK189" s="173" t="n">
        <f aca="false">ROUND(I189*H189,2)</f>
        <v>0</v>
      </c>
      <c r="BL189" s="3" t="s">
        <v>155</v>
      </c>
      <c r="BM189" s="172" t="s">
        <v>313</v>
      </c>
    </row>
    <row r="190" s="27" customFormat="true" ht="37.8" hidden="false" customHeight="true" outlineLevel="0" collapsed="false">
      <c r="A190" s="22"/>
      <c r="B190" s="160"/>
      <c r="C190" s="161" t="s">
        <v>314</v>
      </c>
      <c r="D190" s="161" t="s">
        <v>124</v>
      </c>
      <c r="E190" s="162" t="s">
        <v>315</v>
      </c>
      <c r="F190" s="163" t="s">
        <v>316</v>
      </c>
      <c r="G190" s="164" t="s">
        <v>164</v>
      </c>
      <c r="H190" s="165" t="n">
        <v>2</v>
      </c>
      <c r="I190" s="166"/>
      <c r="J190" s="167" t="n">
        <f aca="false">ROUND(I190*H190,2)</f>
        <v>0</v>
      </c>
      <c r="K190" s="163"/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155</v>
      </c>
      <c r="AT190" s="172" t="s">
        <v>124</v>
      </c>
      <c r="AU190" s="172" t="s">
        <v>130</v>
      </c>
      <c r="AY190" s="3" t="s">
        <v>121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130</v>
      </c>
      <c r="BK190" s="173" t="n">
        <f aca="false">ROUND(I190*H190,2)</f>
        <v>0</v>
      </c>
      <c r="BL190" s="3" t="s">
        <v>155</v>
      </c>
      <c r="BM190" s="172" t="s">
        <v>317</v>
      </c>
    </row>
    <row r="191" s="27" customFormat="true" ht="24.15" hidden="false" customHeight="true" outlineLevel="0" collapsed="false">
      <c r="A191" s="22"/>
      <c r="B191" s="160"/>
      <c r="C191" s="161" t="s">
        <v>318</v>
      </c>
      <c r="D191" s="161" t="s">
        <v>124</v>
      </c>
      <c r="E191" s="162" t="s">
        <v>319</v>
      </c>
      <c r="F191" s="163" t="s">
        <v>320</v>
      </c>
      <c r="G191" s="164" t="s">
        <v>164</v>
      </c>
      <c r="H191" s="165" t="n">
        <v>1</v>
      </c>
      <c r="I191" s="166"/>
      <c r="J191" s="167" t="n">
        <f aca="false">ROUND(I191*H191,2)</f>
        <v>0</v>
      </c>
      <c r="K191" s="163"/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155</v>
      </c>
      <c r="AT191" s="172" t="s">
        <v>124</v>
      </c>
      <c r="AU191" s="172" t="s">
        <v>130</v>
      </c>
      <c r="AY191" s="3" t="s">
        <v>121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130</v>
      </c>
      <c r="BK191" s="173" t="n">
        <f aca="false">ROUND(I191*H191,2)</f>
        <v>0</v>
      </c>
      <c r="BL191" s="3" t="s">
        <v>155</v>
      </c>
      <c r="BM191" s="172" t="s">
        <v>321</v>
      </c>
    </row>
    <row r="192" s="27" customFormat="true" ht="24.15" hidden="false" customHeight="true" outlineLevel="0" collapsed="false">
      <c r="A192" s="22"/>
      <c r="B192" s="160"/>
      <c r="C192" s="161" t="s">
        <v>322</v>
      </c>
      <c r="D192" s="161" t="s">
        <v>124</v>
      </c>
      <c r="E192" s="162" t="s">
        <v>323</v>
      </c>
      <c r="F192" s="163" t="s">
        <v>324</v>
      </c>
      <c r="G192" s="164" t="s">
        <v>164</v>
      </c>
      <c r="H192" s="165" t="n">
        <v>1</v>
      </c>
      <c r="I192" s="166"/>
      <c r="J192" s="167" t="n">
        <f aca="false">ROUND(I192*H192,2)</f>
        <v>0</v>
      </c>
      <c r="K192" s="163" t="s">
        <v>128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155</v>
      </c>
      <c r="AT192" s="172" t="s">
        <v>124</v>
      </c>
      <c r="AU192" s="172" t="s">
        <v>130</v>
      </c>
      <c r="AY192" s="3" t="s">
        <v>121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130</v>
      </c>
      <c r="BK192" s="173" t="n">
        <f aca="false">ROUND(I192*H192,2)</f>
        <v>0</v>
      </c>
      <c r="BL192" s="3" t="s">
        <v>155</v>
      </c>
      <c r="BM192" s="172" t="s">
        <v>325</v>
      </c>
    </row>
    <row r="193" s="27" customFormat="true" ht="21.75" hidden="false" customHeight="true" outlineLevel="0" collapsed="false">
      <c r="A193" s="22"/>
      <c r="B193" s="160"/>
      <c r="C193" s="161" t="s">
        <v>326</v>
      </c>
      <c r="D193" s="161" t="s">
        <v>124</v>
      </c>
      <c r="E193" s="162" t="s">
        <v>327</v>
      </c>
      <c r="F193" s="163" t="s">
        <v>328</v>
      </c>
      <c r="G193" s="164" t="s">
        <v>164</v>
      </c>
      <c r="H193" s="165" t="n">
        <v>1</v>
      </c>
      <c r="I193" s="166"/>
      <c r="J193" s="167" t="n">
        <f aca="false">ROUND(I193*H193,2)</f>
        <v>0</v>
      </c>
      <c r="K193" s="163"/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</v>
      </c>
      <c r="T193" s="171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155</v>
      </c>
      <c r="AT193" s="172" t="s">
        <v>124</v>
      </c>
      <c r="AU193" s="172" t="s">
        <v>130</v>
      </c>
      <c r="AY193" s="3" t="s">
        <v>121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130</v>
      </c>
      <c r="BK193" s="173" t="n">
        <f aca="false">ROUND(I193*H193,2)</f>
        <v>0</v>
      </c>
      <c r="BL193" s="3" t="s">
        <v>155</v>
      </c>
      <c r="BM193" s="172" t="s">
        <v>329</v>
      </c>
    </row>
    <row r="194" s="27" customFormat="true" ht="24.15" hidden="false" customHeight="true" outlineLevel="0" collapsed="false">
      <c r="A194" s="22"/>
      <c r="B194" s="160"/>
      <c r="C194" s="161" t="s">
        <v>330</v>
      </c>
      <c r="D194" s="161" t="s">
        <v>124</v>
      </c>
      <c r="E194" s="162" t="s">
        <v>331</v>
      </c>
      <c r="F194" s="163" t="s">
        <v>332</v>
      </c>
      <c r="G194" s="164" t="s">
        <v>280</v>
      </c>
      <c r="H194" s="203"/>
      <c r="I194" s="166"/>
      <c r="J194" s="167" t="n">
        <f aca="false">ROUND(I194*H194,2)</f>
        <v>0</v>
      </c>
      <c r="K194" s="163" t="s">
        <v>128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155</v>
      </c>
      <c r="AT194" s="172" t="s">
        <v>124</v>
      </c>
      <c r="AU194" s="172" t="s">
        <v>130</v>
      </c>
      <c r="AY194" s="3" t="s">
        <v>121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130</v>
      </c>
      <c r="BK194" s="173" t="n">
        <f aca="false">ROUND(I194*H194,2)</f>
        <v>0</v>
      </c>
      <c r="BL194" s="3" t="s">
        <v>155</v>
      </c>
      <c r="BM194" s="172" t="s">
        <v>333</v>
      </c>
    </row>
    <row r="195" s="146" customFormat="true" ht="22.8" hidden="false" customHeight="true" outlineLevel="0" collapsed="false">
      <c r="B195" s="147"/>
      <c r="D195" s="148" t="s">
        <v>73</v>
      </c>
      <c r="E195" s="158" t="s">
        <v>334</v>
      </c>
      <c r="F195" s="158" t="s">
        <v>335</v>
      </c>
      <c r="I195" s="150"/>
      <c r="J195" s="159" t="n">
        <f aca="false">BK195</f>
        <v>0</v>
      </c>
      <c r="L195" s="147"/>
      <c r="M195" s="152"/>
      <c r="N195" s="153"/>
      <c r="O195" s="153"/>
      <c r="P195" s="154" t="n">
        <f aca="false">SUM(P196:P199)</f>
        <v>0</v>
      </c>
      <c r="Q195" s="153"/>
      <c r="R195" s="154" t="n">
        <f aca="false">SUM(R196:R199)</f>
        <v>0.00045</v>
      </c>
      <c r="S195" s="153"/>
      <c r="T195" s="155" t="n">
        <f aca="false">SUM(T196:T199)</f>
        <v>0.0003</v>
      </c>
      <c r="AR195" s="148" t="s">
        <v>130</v>
      </c>
      <c r="AT195" s="156" t="s">
        <v>73</v>
      </c>
      <c r="AU195" s="156" t="s">
        <v>79</v>
      </c>
      <c r="AY195" s="148" t="s">
        <v>121</v>
      </c>
      <c r="BK195" s="157" t="n">
        <f aca="false">SUM(BK196:BK199)</f>
        <v>0</v>
      </c>
    </row>
    <row r="196" s="27" customFormat="true" ht="24.15" hidden="false" customHeight="true" outlineLevel="0" collapsed="false">
      <c r="A196" s="22"/>
      <c r="B196" s="160"/>
      <c r="C196" s="161" t="s">
        <v>336</v>
      </c>
      <c r="D196" s="161" t="s">
        <v>124</v>
      </c>
      <c r="E196" s="162" t="s">
        <v>337</v>
      </c>
      <c r="F196" s="163" t="s">
        <v>338</v>
      </c>
      <c r="G196" s="164" t="s">
        <v>164</v>
      </c>
      <c r="H196" s="165" t="n">
        <v>1</v>
      </c>
      <c r="I196" s="166"/>
      <c r="J196" s="167" t="n">
        <f aca="false">ROUND(I196*H196,2)</f>
        <v>0</v>
      </c>
      <c r="K196" s="163" t="s">
        <v>128</v>
      </c>
      <c r="L196" s="23"/>
      <c r="M196" s="168"/>
      <c r="N196" s="169" t="s">
        <v>40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155</v>
      </c>
      <c r="AT196" s="172" t="s">
        <v>124</v>
      </c>
      <c r="AU196" s="172" t="s">
        <v>130</v>
      </c>
      <c r="AY196" s="3" t="s">
        <v>121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130</v>
      </c>
      <c r="BK196" s="173" t="n">
        <f aca="false">ROUND(I196*H196,2)</f>
        <v>0</v>
      </c>
      <c r="BL196" s="3" t="s">
        <v>155</v>
      </c>
      <c r="BM196" s="172" t="s">
        <v>339</v>
      </c>
    </row>
    <row r="197" s="27" customFormat="true" ht="16.5" hidden="false" customHeight="true" outlineLevel="0" collapsed="false">
      <c r="A197" s="22"/>
      <c r="B197" s="160"/>
      <c r="C197" s="193" t="s">
        <v>340</v>
      </c>
      <c r="D197" s="193" t="s">
        <v>229</v>
      </c>
      <c r="E197" s="194" t="s">
        <v>341</v>
      </c>
      <c r="F197" s="195" t="s">
        <v>342</v>
      </c>
      <c r="G197" s="196" t="s">
        <v>164</v>
      </c>
      <c r="H197" s="197" t="n">
        <v>1</v>
      </c>
      <c r="I197" s="198"/>
      <c r="J197" s="199" t="n">
        <f aca="false">ROUND(I197*H197,2)</f>
        <v>0</v>
      </c>
      <c r="K197" s="195" t="s">
        <v>128</v>
      </c>
      <c r="L197" s="200"/>
      <c r="M197" s="201"/>
      <c r="N197" s="202" t="s">
        <v>40</v>
      </c>
      <c r="O197" s="60"/>
      <c r="P197" s="170" t="n">
        <f aca="false">O197*H197</f>
        <v>0</v>
      </c>
      <c r="Q197" s="170" t="n">
        <v>0.00045</v>
      </c>
      <c r="R197" s="170" t="n">
        <f aca="false">Q197*H197</f>
        <v>0.00045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232</v>
      </c>
      <c r="AT197" s="172" t="s">
        <v>229</v>
      </c>
      <c r="AU197" s="172" t="s">
        <v>130</v>
      </c>
      <c r="AY197" s="3" t="s">
        <v>121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130</v>
      </c>
      <c r="BK197" s="173" t="n">
        <f aca="false">ROUND(I197*H197,2)</f>
        <v>0</v>
      </c>
      <c r="BL197" s="3" t="s">
        <v>155</v>
      </c>
      <c r="BM197" s="172" t="s">
        <v>343</v>
      </c>
    </row>
    <row r="198" s="27" customFormat="true" ht="21.75" hidden="false" customHeight="true" outlineLevel="0" collapsed="false">
      <c r="A198" s="22"/>
      <c r="B198" s="160"/>
      <c r="C198" s="161" t="s">
        <v>344</v>
      </c>
      <c r="D198" s="161" t="s">
        <v>124</v>
      </c>
      <c r="E198" s="162" t="s">
        <v>345</v>
      </c>
      <c r="F198" s="163" t="s">
        <v>346</v>
      </c>
      <c r="G198" s="164" t="s">
        <v>164</v>
      </c>
      <c r="H198" s="165" t="n">
        <v>1</v>
      </c>
      <c r="I198" s="166"/>
      <c r="J198" s="167" t="n">
        <f aca="false">ROUND(I198*H198,2)</f>
        <v>0</v>
      </c>
      <c r="K198" s="163" t="s">
        <v>128</v>
      </c>
      <c r="L198" s="23"/>
      <c r="M198" s="168"/>
      <c r="N198" s="169" t="s">
        <v>40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0.0003</v>
      </c>
      <c r="T198" s="171" t="n">
        <f aca="false">S198*H198</f>
        <v>0.0003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155</v>
      </c>
      <c r="AT198" s="172" t="s">
        <v>124</v>
      </c>
      <c r="AU198" s="172" t="s">
        <v>130</v>
      </c>
      <c r="AY198" s="3" t="s">
        <v>121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130</v>
      </c>
      <c r="BK198" s="173" t="n">
        <f aca="false">ROUND(I198*H198,2)</f>
        <v>0</v>
      </c>
      <c r="BL198" s="3" t="s">
        <v>155</v>
      </c>
      <c r="BM198" s="172" t="s">
        <v>347</v>
      </c>
    </row>
    <row r="199" s="27" customFormat="true" ht="24.15" hidden="false" customHeight="true" outlineLevel="0" collapsed="false">
      <c r="A199" s="22"/>
      <c r="B199" s="160"/>
      <c r="C199" s="161" t="s">
        <v>348</v>
      </c>
      <c r="D199" s="161" t="s">
        <v>124</v>
      </c>
      <c r="E199" s="162" t="s">
        <v>349</v>
      </c>
      <c r="F199" s="163" t="s">
        <v>350</v>
      </c>
      <c r="G199" s="164" t="s">
        <v>280</v>
      </c>
      <c r="H199" s="203"/>
      <c r="I199" s="166"/>
      <c r="J199" s="167" t="n">
        <f aca="false">ROUND(I199*H199,2)</f>
        <v>0</v>
      </c>
      <c r="K199" s="163" t="s">
        <v>128</v>
      </c>
      <c r="L199" s="23"/>
      <c r="M199" s="168"/>
      <c r="N199" s="169" t="s">
        <v>40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155</v>
      </c>
      <c r="AT199" s="172" t="s">
        <v>124</v>
      </c>
      <c r="AU199" s="172" t="s">
        <v>130</v>
      </c>
      <c r="AY199" s="3" t="s">
        <v>121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130</v>
      </c>
      <c r="BK199" s="173" t="n">
        <f aca="false">ROUND(I199*H199,2)</f>
        <v>0</v>
      </c>
      <c r="BL199" s="3" t="s">
        <v>155</v>
      </c>
      <c r="BM199" s="172" t="s">
        <v>351</v>
      </c>
    </row>
    <row r="200" s="146" customFormat="true" ht="22.8" hidden="false" customHeight="true" outlineLevel="0" collapsed="false">
      <c r="B200" s="147"/>
      <c r="D200" s="148" t="s">
        <v>73</v>
      </c>
      <c r="E200" s="158" t="s">
        <v>352</v>
      </c>
      <c r="F200" s="158" t="s">
        <v>353</v>
      </c>
      <c r="I200" s="150"/>
      <c r="J200" s="159" t="n">
        <f aca="false">BK200</f>
        <v>0</v>
      </c>
      <c r="L200" s="147"/>
      <c r="M200" s="152"/>
      <c r="N200" s="153"/>
      <c r="O200" s="153"/>
      <c r="P200" s="154" t="n">
        <f aca="false">SUM(P201:P208)</f>
        <v>0</v>
      </c>
      <c r="Q200" s="153"/>
      <c r="R200" s="154" t="n">
        <f aca="false">SUM(R201:R208)</f>
        <v>0</v>
      </c>
      <c r="S200" s="153"/>
      <c r="T200" s="155" t="n">
        <f aca="false">SUM(T201:T208)</f>
        <v>0.0604</v>
      </c>
      <c r="AR200" s="148" t="s">
        <v>130</v>
      </c>
      <c r="AT200" s="156" t="s">
        <v>73</v>
      </c>
      <c r="AU200" s="156" t="s">
        <v>79</v>
      </c>
      <c r="AY200" s="148" t="s">
        <v>121</v>
      </c>
      <c r="BK200" s="157" t="n">
        <f aca="false">SUM(BK201:BK208)</f>
        <v>0</v>
      </c>
    </row>
    <row r="201" s="27" customFormat="true" ht="33" hidden="false" customHeight="true" outlineLevel="0" collapsed="false">
      <c r="A201" s="22"/>
      <c r="B201" s="160"/>
      <c r="C201" s="161" t="s">
        <v>354</v>
      </c>
      <c r="D201" s="161" t="s">
        <v>124</v>
      </c>
      <c r="E201" s="162" t="s">
        <v>355</v>
      </c>
      <c r="F201" s="163" t="s">
        <v>356</v>
      </c>
      <c r="G201" s="164" t="s">
        <v>148</v>
      </c>
      <c r="H201" s="165" t="n">
        <v>1</v>
      </c>
      <c r="I201" s="166"/>
      <c r="J201" s="167" t="n">
        <f aca="false">ROUND(I201*H201,2)</f>
        <v>0</v>
      </c>
      <c r="K201" s="163"/>
      <c r="L201" s="23"/>
      <c r="M201" s="168"/>
      <c r="N201" s="169" t="s">
        <v>40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0.028</v>
      </c>
      <c r="T201" s="171" t="n">
        <f aca="false">S201*H201</f>
        <v>0.028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155</v>
      </c>
      <c r="AT201" s="172" t="s">
        <v>124</v>
      </c>
      <c r="AU201" s="172" t="s">
        <v>130</v>
      </c>
      <c r="AY201" s="3" t="s">
        <v>121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130</v>
      </c>
      <c r="BK201" s="173" t="n">
        <f aca="false">ROUND(I201*H201,2)</f>
        <v>0</v>
      </c>
      <c r="BL201" s="3" t="s">
        <v>155</v>
      </c>
      <c r="BM201" s="172" t="s">
        <v>357</v>
      </c>
    </row>
    <row r="202" s="27" customFormat="true" ht="24.15" hidden="false" customHeight="true" outlineLevel="0" collapsed="false">
      <c r="A202" s="22"/>
      <c r="B202" s="160"/>
      <c r="C202" s="161" t="s">
        <v>358</v>
      </c>
      <c r="D202" s="161" t="s">
        <v>124</v>
      </c>
      <c r="E202" s="162" t="s">
        <v>359</v>
      </c>
      <c r="F202" s="163" t="s">
        <v>360</v>
      </c>
      <c r="G202" s="164" t="s">
        <v>148</v>
      </c>
      <c r="H202" s="165" t="n">
        <v>2</v>
      </c>
      <c r="I202" s="166"/>
      <c r="J202" s="167" t="n">
        <f aca="false">ROUND(I202*H202,2)</f>
        <v>0</v>
      </c>
      <c r="K202" s="163"/>
      <c r="L202" s="23"/>
      <c r="M202" s="168"/>
      <c r="N202" s="169" t="s">
        <v>40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0.0018</v>
      </c>
      <c r="T202" s="171" t="n">
        <f aca="false">S202*H202</f>
        <v>0.0036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155</v>
      </c>
      <c r="AT202" s="172" t="s">
        <v>124</v>
      </c>
      <c r="AU202" s="172" t="s">
        <v>130</v>
      </c>
      <c r="AY202" s="3" t="s">
        <v>121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130</v>
      </c>
      <c r="BK202" s="173" t="n">
        <f aca="false">ROUND(I202*H202,2)</f>
        <v>0</v>
      </c>
      <c r="BL202" s="3" t="s">
        <v>155</v>
      </c>
      <c r="BM202" s="172" t="s">
        <v>361</v>
      </c>
    </row>
    <row r="203" s="27" customFormat="true" ht="16.5" hidden="false" customHeight="true" outlineLevel="0" collapsed="false">
      <c r="A203" s="22"/>
      <c r="B203" s="160"/>
      <c r="C203" s="161" t="s">
        <v>362</v>
      </c>
      <c r="D203" s="161" t="s">
        <v>124</v>
      </c>
      <c r="E203" s="162" t="s">
        <v>363</v>
      </c>
      <c r="F203" s="163" t="s">
        <v>364</v>
      </c>
      <c r="G203" s="164" t="s">
        <v>148</v>
      </c>
      <c r="H203" s="165" t="n">
        <v>3</v>
      </c>
      <c r="I203" s="166"/>
      <c r="J203" s="167" t="n">
        <f aca="false">ROUND(I203*H203,2)</f>
        <v>0</v>
      </c>
      <c r="K203" s="163"/>
      <c r="L203" s="23"/>
      <c r="M203" s="168"/>
      <c r="N203" s="169" t="s">
        <v>40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0.0018</v>
      </c>
      <c r="T203" s="171" t="n">
        <f aca="false">S203*H203</f>
        <v>0.0054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155</v>
      </c>
      <c r="AT203" s="172" t="s">
        <v>124</v>
      </c>
      <c r="AU203" s="172" t="s">
        <v>130</v>
      </c>
      <c r="AY203" s="3" t="s">
        <v>121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130</v>
      </c>
      <c r="BK203" s="173" t="n">
        <f aca="false">ROUND(I203*H203,2)</f>
        <v>0</v>
      </c>
      <c r="BL203" s="3" t="s">
        <v>155</v>
      </c>
      <c r="BM203" s="172" t="s">
        <v>365</v>
      </c>
    </row>
    <row r="204" s="27" customFormat="true" ht="37.8" hidden="false" customHeight="true" outlineLevel="0" collapsed="false">
      <c r="A204" s="22"/>
      <c r="B204" s="160"/>
      <c r="C204" s="161" t="s">
        <v>366</v>
      </c>
      <c r="D204" s="161" t="s">
        <v>124</v>
      </c>
      <c r="E204" s="162" t="s">
        <v>367</v>
      </c>
      <c r="F204" s="163" t="s">
        <v>368</v>
      </c>
      <c r="G204" s="164" t="s">
        <v>164</v>
      </c>
      <c r="H204" s="165" t="n">
        <v>1</v>
      </c>
      <c r="I204" s="166"/>
      <c r="J204" s="167" t="n">
        <f aca="false">ROUND(I204*H204,2)</f>
        <v>0</v>
      </c>
      <c r="K204" s="163"/>
      <c r="L204" s="23"/>
      <c r="M204" s="168"/>
      <c r="N204" s="169" t="s">
        <v>40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0.0018</v>
      </c>
      <c r="T204" s="171" t="n">
        <f aca="false">S204*H204</f>
        <v>0.0018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155</v>
      </c>
      <c r="AT204" s="172" t="s">
        <v>124</v>
      </c>
      <c r="AU204" s="172" t="s">
        <v>130</v>
      </c>
      <c r="AY204" s="3" t="s">
        <v>121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130</v>
      </c>
      <c r="BK204" s="173" t="n">
        <f aca="false">ROUND(I204*H204,2)</f>
        <v>0</v>
      </c>
      <c r="BL204" s="3" t="s">
        <v>155</v>
      </c>
      <c r="BM204" s="172" t="s">
        <v>369</v>
      </c>
    </row>
    <row r="205" s="27" customFormat="true" ht="24.15" hidden="false" customHeight="true" outlineLevel="0" collapsed="false">
      <c r="A205" s="22"/>
      <c r="B205" s="160"/>
      <c r="C205" s="161" t="s">
        <v>370</v>
      </c>
      <c r="D205" s="161" t="s">
        <v>124</v>
      </c>
      <c r="E205" s="162" t="s">
        <v>371</v>
      </c>
      <c r="F205" s="163" t="s">
        <v>372</v>
      </c>
      <c r="G205" s="164" t="s">
        <v>164</v>
      </c>
      <c r="H205" s="165" t="n">
        <v>1</v>
      </c>
      <c r="I205" s="166"/>
      <c r="J205" s="167" t="n">
        <f aca="false">ROUND(I205*H205,2)</f>
        <v>0</v>
      </c>
      <c r="K205" s="163"/>
      <c r="L205" s="23"/>
      <c r="M205" s="168"/>
      <c r="N205" s="169" t="s">
        <v>40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0.0018</v>
      </c>
      <c r="T205" s="171" t="n">
        <f aca="false">S205*H205</f>
        <v>0.0018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155</v>
      </c>
      <c r="AT205" s="172" t="s">
        <v>124</v>
      </c>
      <c r="AU205" s="172" t="s">
        <v>130</v>
      </c>
      <c r="AY205" s="3" t="s">
        <v>121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130</v>
      </c>
      <c r="BK205" s="173" t="n">
        <f aca="false">ROUND(I205*H205,2)</f>
        <v>0</v>
      </c>
      <c r="BL205" s="3" t="s">
        <v>155</v>
      </c>
      <c r="BM205" s="172" t="s">
        <v>373</v>
      </c>
    </row>
    <row r="206" s="27" customFormat="true" ht="24.15" hidden="false" customHeight="true" outlineLevel="0" collapsed="false">
      <c r="A206" s="22"/>
      <c r="B206" s="160"/>
      <c r="C206" s="161" t="s">
        <v>374</v>
      </c>
      <c r="D206" s="161" t="s">
        <v>124</v>
      </c>
      <c r="E206" s="162" t="s">
        <v>375</v>
      </c>
      <c r="F206" s="163" t="s">
        <v>376</v>
      </c>
      <c r="G206" s="164" t="s">
        <v>164</v>
      </c>
      <c r="H206" s="165" t="n">
        <v>1</v>
      </c>
      <c r="I206" s="166"/>
      <c r="J206" s="167" t="n">
        <f aca="false">ROUND(I206*H206,2)</f>
        <v>0</v>
      </c>
      <c r="K206" s="163"/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0.0018</v>
      </c>
      <c r="T206" s="171" t="n">
        <f aca="false">S206*H206</f>
        <v>0.0018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155</v>
      </c>
      <c r="AT206" s="172" t="s">
        <v>124</v>
      </c>
      <c r="AU206" s="172" t="s">
        <v>130</v>
      </c>
      <c r="AY206" s="3" t="s">
        <v>121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130</v>
      </c>
      <c r="BK206" s="173" t="n">
        <f aca="false">ROUND(I206*H206,2)</f>
        <v>0</v>
      </c>
      <c r="BL206" s="3" t="s">
        <v>155</v>
      </c>
      <c r="BM206" s="172" t="s">
        <v>377</v>
      </c>
    </row>
    <row r="207" s="27" customFormat="true" ht="21.75" hidden="false" customHeight="true" outlineLevel="0" collapsed="false">
      <c r="A207" s="22"/>
      <c r="B207" s="160"/>
      <c r="C207" s="161" t="s">
        <v>378</v>
      </c>
      <c r="D207" s="161" t="s">
        <v>124</v>
      </c>
      <c r="E207" s="162" t="s">
        <v>379</v>
      </c>
      <c r="F207" s="163" t="s">
        <v>380</v>
      </c>
      <c r="G207" s="164" t="s">
        <v>148</v>
      </c>
      <c r="H207" s="165" t="n">
        <v>1</v>
      </c>
      <c r="I207" s="166"/>
      <c r="J207" s="167" t="n">
        <f aca="false">ROUND(I207*H207,2)</f>
        <v>0</v>
      </c>
      <c r="K207" s="163"/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0.018</v>
      </c>
      <c r="T207" s="171" t="n">
        <f aca="false">S207*H207</f>
        <v>0.018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155</v>
      </c>
      <c r="AT207" s="172" t="s">
        <v>124</v>
      </c>
      <c r="AU207" s="172" t="s">
        <v>130</v>
      </c>
      <c r="AY207" s="3" t="s">
        <v>121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130</v>
      </c>
      <c r="BK207" s="173" t="n">
        <f aca="false">ROUND(I207*H207,2)</f>
        <v>0</v>
      </c>
      <c r="BL207" s="3" t="s">
        <v>155</v>
      </c>
      <c r="BM207" s="172" t="s">
        <v>381</v>
      </c>
    </row>
    <row r="208" s="27" customFormat="true" ht="24.15" hidden="false" customHeight="true" outlineLevel="0" collapsed="false">
      <c r="A208" s="22"/>
      <c r="B208" s="160"/>
      <c r="C208" s="161" t="s">
        <v>382</v>
      </c>
      <c r="D208" s="161" t="s">
        <v>124</v>
      </c>
      <c r="E208" s="162" t="s">
        <v>383</v>
      </c>
      <c r="F208" s="163" t="s">
        <v>384</v>
      </c>
      <c r="G208" s="164" t="s">
        <v>280</v>
      </c>
      <c r="H208" s="203"/>
      <c r="I208" s="166"/>
      <c r="J208" s="167" t="n">
        <f aca="false">ROUND(I208*H208,2)</f>
        <v>0</v>
      </c>
      <c r="K208" s="163" t="s">
        <v>128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155</v>
      </c>
      <c r="AT208" s="172" t="s">
        <v>124</v>
      </c>
      <c r="AU208" s="172" t="s">
        <v>130</v>
      </c>
      <c r="AY208" s="3" t="s">
        <v>121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130</v>
      </c>
      <c r="BK208" s="173" t="n">
        <f aca="false">ROUND(I208*H208,2)</f>
        <v>0</v>
      </c>
      <c r="BL208" s="3" t="s">
        <v>155</v>
      </c>
      <c r="BM208" s="172" t="s">
        <v>385</v>
      </c>
    </row>
    <row r="209" s="146" customFormat="true" ht="22.8" hidden="false" customHeight="true" outlineLevel="0" collapsed="false">
      <c r="B209" s="147"/>
      <c r="D209" s="148" t="s">
        <v>73</v>
      </c>
      <c r="E209" s="158" t="s">
        <v>386</v>
      </c>
      <c r="F209" s="158" t="s">
        <v>387</v>
      </c>
      <c r="I209" s="150"/>
      <c r="J209" s="159" t="n">
        <f aca="false">BK209</f>
        <v>0</v>
      </c>
      <c r="L209" s="147"/>
      <c r="M209" s="152"/>
      <c r="N209" s="153"/>
      <c r="O209" s="153"/>
      <c r="P209" s="154" t="n">
        <f aca="false">SUM(P210:P217)</f>
        <v>0</v>
      </c>
      <c r="Q209" s="153"/>
      <c r="R209" s="154" t="n">
        <f aca="false">SUM(R210:R217)</f>
        <v>0.0002794</v>
      </c>
      <c r="S209" s="153"/>
      <c r="T209" s="155" t="n">
        <f aca="false">SUM(T210:T217)</f>
        <v>0.00792</v>
      </c>
      <c r="AR209" s="148" t="s">
        <v>130</v>
      </c>
      <c r="AT209" s="156" t="s">
        <v>73</v>
      </c>
      <c r="AU209" s="156" t="s">
        <v>79</v>
      </c>
      <c r="AY209" s="148" t="s">
        <v>121</v>
      </c>
      <c r="BK209" s="157" t="n">
        <f aca="false">SUM(BK210:BK217)</f>
        <v>0</v>
      </c>
    </row>
    <row r="210" s="27" customFormat="true" ht="21.75" hidden="false" customHeight="true" outlineLevel="0" collapsed="false">
      <c r="A210" s="22"/>
      <c r="B210" s="160"/>
      <c r="C210" s="161" t="s">
        <v>388</v>
      </c>
      <c r="D210" s="161" t="s">
        <v>124</v>
      </c>
      <c r="E210" s="162" t="s">
        <v>389</v>
      </c>
      <c r="F210" s="163" t="s">
        <v>390</v>
      </c>
      <c r="G210" s="164" t="s">
        <v>391</v>
      </c>
      <c r="H210" s="165" t="n">
        <v>25.4</v>
      </c>
      <c r="I210" s="166"/>
      <c r="J210" s="167" t="n">
        <f aca="false">ROUND(I210*H210,2)</f>
        <v>0</v>
      </c>
      <c r="K210" s="163" t="s">
        <v>128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0.0003</v>
      </c>
      <c r="T210" s="171" t="n">
        <f aca="false">S210*H210</f>
        <v>0.00762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155</v>
      </c>
      <c r="AT210" s="172" t="s">
        <v>124</v>
      </c>
      <c r="AU210" s="172" t="s">
        <v>130</v>
      </c>
      <c r="AY210" s="3" t="s">
        <v>121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130</v>
      </c>
      <c r="BK210" s="173" t="n">
        <f aca="false">ROUND(I210*H210,2)</f>
        <v>0</v>
      </c>
      <c r="BL210" s="3" t="s">
        <v>155</v>
      </c>
      <c r="BM210" s="172" t="s">
        <v>392</v>
      </c>
    </row>
    <row r="211" s="174" customFormat="true" ht="12.8" hidden="false" customHeight="false" outlineLevel="0" collapsed="false">
      <c r="B211" s="175"/>
      <c r="D211" s="176" t="s">
        <v>132</v>
      </c>
      <c r="E211" s="177"/>
      <c r="F211" s="178" t="s">
        <v>393</v>
      </c>
      <c r="H211" s="179" t="n">
        <v>25.4</v>
      </c>
      <c r="I211" s="180"/>
      <c r="L211" s="175"/>
      <c r="M211" s="181"/>
      <c r="N211" s="182"/>
      <c r="O211" s="182"/>
      <c r="P211" s="182"/>
      <c r="Q211" s="182"/>
      <c r="R211" s="182"/>
      <c r="S211" s="182"/>
      <c r="T211" s="183"/>
      <c r="AT211" s="177" t="s">
        <v>132</v>
      </c>
      <c r="AU211" s="177" t="s">
        <v>130</v>
      </c>
      <c r="AV211" s="174" t="s">
        <v>130</v>
      </c>
      <c r="AW211" s="174" t="s">
        <v>31</v>
      </c>
      <c r="AX211" s="174" t="s">
        <v>79</v>
      </c>
      <c r="AY211" s="177" t="s">
        <v>121</v>
      </c>
    </row>
    <row r="212" s="27" customFormat="true" ht="16.5" hidden="false" customHeight="true" outlineLevel="0" collapsed="false">
      <c r="A212" s="22"/>
      <c r="B212" s="160"/>
      <c r="C212" s="161" t="s">
        <v>394</v>
      </c>
      <c r="D212" s="161" t="s">
        <v>124</v>
      </c>
      <c r="E212" s="162" t="s">
        <v>395</v>
      </c>
      <c r="F212" s="163" t="s">
        <v>396</v>
      </c>
      <c r="G212" s="164" t="s">
        <v>391</v>
      </c>
      <c r="H212" s="165" t="n">
        <v>27.94</v>
      </c>
      <c r="I212" s="166"/>
      <c r="J212" s="167" t="n">
        <f aca="false">ROUND(I212*H212,2)</f>
        <v>0</v>
      </c>
      <c r="K212" s="163"/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1E-005</v>
      </c>
      <c r="R212" s="170" t="n">
        <f aca="false">Q212*H212</f>
        <v>0.0002794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155</v>
      </c>
      <c r="AT212" s="172" t="s">
        <v>124</v>
      </c>
      <c r="AU212" s="172" t="s">
        <v>130</v>
      </c>
      <c r="AY212" s="3" t="s">
        <v>121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130</v>
      </c>
      <c r="BK212" s="173" t="n">
        <f aca="false">ROUND(I212*H212,2)</f>
        <v>0</v>
      </c>
      <c r="BL212" s="3" t="s">
        <v>155</v>
      </c>
      <c r="BM212" s="172" t="s">
        <v>397</v>
      </c>
    </row>
    <row r="213" s="174" customFormat="true" ht="12.8" hidden="false" customHeight="false" outlineLevel="0" collapsed="false">
      <c r="B213" s="175"/>
      <c r="D213" s="176" t="s">
        <v>132</v>
      </c>
      <c r="E213" s="177"/>
      <c r="F213" s="178" t="s">
        <v>398</v>
      </c>
      <c r="H213" s="179" t="n">
        <v>25.4</v>
      </c>
      <c r="I213" s="180"/>
      <c r="L213" s="175"/>
      <c r="M213" s="181"/>
      <c r="N213" s="182"/>
      <c r="O213" s="182"/>
      <c r="P213" s="182"/>
      <c r="Q213" s="182"/>
      <c r="R213" s="182"/>
      <c r="S213" s="182"/>
      <c r="T213" s="183"/>
      <c r="AT213" s="177" t="s">
        <v>132</v>
      </c>
      <c r="AU213" s="177" t="s">
        <v>130</v>
      </c>
      <c r="AV213" s="174" t="s">
        <v>130</v>
      </c>
      <c r="AW213" s="174" t="s">
        <v>31</v>
      </c>
      <c r="AX213" s="174" t="s">
        <v>79</v>
      </c>
      <c r="AY213" s="177" t="s">
        <v>121</v>
      </c>
    </row>
    <row r="214" s="174" customFormat="true" ht="12.8" hidden="false" customHeight="false" outlineLevel="0" collapsed="false">
      <c r="B214" s="175"/>
      <c r="D214" s="176" t="s">
        <v>132</v>
      </c>
      <c r="F214" s="178" t="s">
        <v>399</v>
      </c>
      <c r="H214" s="179" t="n">
        <v>27.94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132</v>
      </c>
      <c r="AU214" s="177" t="s">
        <v>130</v>
      </c>
      <c r="AV214" s="174" t="s">
        <v>130</v>
      </c>
      <c r="AW214" s="174" t="s">
        <v>2</v>
      </c>
      <c r="AX214" s="174" t="s">
        <v>79</v>
      </c>
      <c r="AY214" s="177" t="s">
        <v>121</v>
      </c>
    </row>
    <row r="215" s="27" customFormat="true" ht="16.5" hidden="false" customHeight="true" outlineLevel="0" collapsed="false">
      <c r="A215" s="22"/>
      <c r="B215" s="160"/>
      <c r="C215" s="161" t="s">
        <v>400</v>
      </c>
      <c r="D215" s="161" t="s">
        <v>124</v>
      </c>
      <c r="E215" s="162" t="s">
        <v>401</v>
      </c>
      <c r="F215" s="163" t="s">
        <v>402</v>
      </c>
      <c r="G215" s="164" t="s">
        <v>164</v>
      </c>
      <c r="H215" s="165" t="n">
        <v>1</v>
      </c>
      <c r="I215" s="166"/>
      <c r="J215" s="167" t="n">
        <f aca="false">ROUND(I215*H215,2)</f>
        <v>0</v>
      </c>
      <c r="K215" s="163"/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0.0003</v>
      </c>
      <c r="T215" s="171" t="n">
        <f aca="false">S215*H215</f>
        <v>0.0003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155</v>
      </c>
      <c r="AT215" s="172" t="s">
        <v>124</v>
      </c>
      <c r="AU215" s="172" t="s">
        <v>130</v>
      </c>
      <c r="AY215" s="3" t="s">
        <v>121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130</v>
      </c>
      <c r="BK215" s="173" t="n">
        <f aca="false">ROUND(I215*H215,2)</f>
        <v>0</v>
      </c>
      <c r="BL215" s="3" t="s">
        <v>155</v>
      </c>
      <c r="BM215" s="172" t="s">
        <v>403</v>
      </c>
    </row>
    <row r="216" s="174" customFormat="true" ht="12.8" hidden="false" customHeight="false" outlineLevel="0" collapsed="false">
      <c r="B216" s="175"/>
      <c r="D216" s="176" t="s">
        <v>132</v>
      </c>
      <c r="E216" s="177"/>
      <c r="F216" s="178" t="s">
        <v>79</v>
      </c>
      <c r="H216" s="179" t="n">
        <v>1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132</v>
      </c>
      <c r="AU216" s="177" t="s">
        <v>130</v>
      </c>
      <c r="AV216" s="174" t="s">
        <v>130</v>
      </c>
      <c r="AW216" s="174" t="s">
        <v>31</v>
      </c>
      <c r="AX216" s="174" t="s">
        <v>79</v>
      </c>
      <c r="AY216" s="177" t="s">
        <v>121</v>
      </c>
    </row>
    <row r="217" s="27" customFormat="true" ht="24.15" hidden="false" customHeight="true" outlineLevel="0" collapsed="false">
      <c r="A217" s="22"/>
      <c r="B217" s="160"/>
      <c r="C217" s="161" t="s">
        <v>404</v>
      </c>
      <c r="D217" s="161" t="s">
        <v>124</v>
      </c>
      <c r="E217" s="162" t="s">
        <v>405</v>
      </c>
      <c r="F217" s="163" t="s">
        <v>406</v>
      </c>
      <c r="G217" s="164" t="s">
        <v>280</v>
      </c>
      <c r="H217" s="203"/>
      <c r="I217" s="166"/>
      <c r="J217" s="167" t="n">
        <f aca="false">ROUND(I217*H217,2)</f>
        <v>0</v>
      </c>
      <c r="K217" s="163" t="s">
        <v>128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155</v>
      </c>
      <c r="AT217" s="172" t="s">
        <v>124</v>
      </c>
      <c r="AU217" s="172" t="s">
        <v>130</v>
      </c>
      <c r="AY217" s="3" t="s">
        <v>121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130</v>
      </c>
      <c r="BK217" s="173" t="n">
        <f aca="false">ROUND(I217*H217,2)</f>
        <v>0</v>
      </c>
      <c r="BL217" s="3" t="s">
        <v>155</v>
      </c>
      <c r="BM217" s="172" t="s">
        <v>407</v>
      </c>
    </row>
    <row r="218" s="146" customFormat="true" ht="22.8" hidden="false" customHeight="true" outlineLevel="0" collapsed="false">
      <c r="B218" s="147"/>
      <c r="D218" s="148" t="s">
        <v>73</v>
      </c>
      <c r="E218" s="158" t="s">
        <v>408</v>
      </c>
      <c r="F218" s="158" t="s">
        <v>409</v>
      </c>
      <c r="I218" s="150"/>
      <c r="J218" s="159" t="n">
        <f aca="false">BK218</f>
        <v>0</v>
      </c>
      <c r="L218" s="147"/>
      <c r="M218" s="152"/>
      <c r="N218" s="153"/>
      <c r="O218" s="153"/>
      <c r="P218" s="154" t="n">
        <f aca="false">SUM(P219:P225)</f>
        <v>0</v>
      </c>
      <c r="Q218" s="153"/>
      <c r="R218" s="154" t="n">
        <f aca="false">SUM(R219:R225)</f>
        <v>0.001582</v>
      </c>
      <c r="S218" s="153"/>
      <c r="T218" s="155" t="n">
        <f aca="false">SUM(T219:T225)</f>
        <v>0</v>
      </c>
      <c r="AR218" s="148" t="s">
        <v>130</v>
      </c>
      <c r="AT218" s="156" t="s">
        <v>73</v>
      </c>
      <c r="AU218" s="156" t="s">
        <v>79</v>
      </c>
      <c r="AY218" s="148" t="s">
        <v>121</v>
      </c>
      <c r="BK218" s="157" t="n">
        <f aca="false">SUM(BK219:BK225)</f>
        <v>0</v>
      </c>
    </row>
    <row r="219" s="27" customFormat="true" ht="24.15" hidden="false" customHeight="true" outlineLevel="0" collapsed="false">
      <c r="A219" s="22"/>
      <c r="B219" s="160"/>
      <c r="C219" s="161" t="s">
        <v>410</v>
      </c>
      <c r="D219" s="161" t="s">
        <v>124</v>
      </c>
      <c r="E219" s="162" t="s">
        <v>411</v>
      </c>
      <c r="F219" s="163" t="s">
        <v>412</v>
      </c>
      <c r="G219" s="164" t="s">
        <v>127</v>
      </c>
      <c r="H219" s="165" t="n">
        <v>2.35</v>
      </c>
      <c r="I219" s="166"/>
      <c r="J219" s="167" t="n">
        <f aca="false">ROUND(I219*H219,2)</f>
        <v>0</v>
      </c>
      <c r="K219" s="163" t="s">
        <v>128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8E-005</v>
      </c>
      <c r="R219" s="170" t="n">
        <f aca="false">Q219*H219</f>
        <v>0.000188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155</v>
      </c>
      <c r="AT219" s="172" t="s">
        <v>124</v>
      </c>
      <c r="AU219" s="172" t="s">
        <v>130</v>
      </c>
      <c r="AY219" s="3" t="s">
        <v>121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130</v>
      </c>
      <c r="BK219" s="173" t="n">
        <f aca="false">ROUND(I219*H219,2)</f>
        <v>0</v>
      </c>
      <c r="BL219" s="3" t="s">
        <v>155</v>
      </c>
      <c r="BM219" s="172" t="s">
        <v>413</v>
      </c>
    </row>
    <row r="220" s="174" customFormat="true" ht="12.8" hidden="false" customHeight="false" outlineLevel="0" collapsed="false">
      <c r="B220" s="175"/>
      <c r="D220" s="176" t="s">
        <v>132</v>
      </c>
      <c r="E220" s="177"/>
      <c r="F220" s="178" t="s">
        <v>414</v>
      </c>
      <c r="H220" s="179" t="n">
        <v>2.35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132</v>
      </c>
      <c r="AU220" s="177" t="s">
        <v>130</v>
      </c>
      <c r="AV220" s="174" t="s">
        <v>130</v>
      </c>
      <c r="AW220" s="174" t="s">
        <v>31</v>
      </c>
      <c r="AX220" s="174" t="s">
        <v>79</v>
      </c>
      <c r="AY220" s="177" t="s">
        <v>121</v>
      </c>
    </row>
    <row r="221" s="27" customFormat="true" ht="24.15" hidden="false" customHeight="true" outlineLevel="0" collapsed="false">
      <c r="A221" s="22"/>
      <c r="B221" s="160"/>
      <c r="C221" s="161" t="s">
        <v>415</v>
      </c>
      <c r="D221" s="161" t="s">
        <v>124</v>
      </c>
      <c r="E221" s="162" t="s">
        <v>416</v>
      </c>
      <c r="F221" s="163" t="s">
        <v>417</v>
      </c>
      <c r="G221" s="164" t="s">
        <v>127</v>
      </c>
      <c r="H221" s="165" t="n">
        <v>2.35</v>
      </c>
      <c r="I221" s="166"/>
      <c r="J221" s="167" t="n">
        <f aca="false">ROUND(I221*H221,2)</f>
        <v>0</v>
      </c>
      <c r="K221" s="163" t="s">
        <v>128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6E-005</v>
      </c>
      <c r="R221" s="170" t="n">
        <f aca="false">Q221*H221</f>
        <v>0.000141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155</v>
      </c>
      <c r="AT221" s="172" t="s">
        <v>124</v>
      </c>
      <c r="AU221" s="172" t="s">
        <v>130</v>
      </c>
      <c r="AY221" s="3" t="s">
        <v>121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130</v>
      </c>
      <c r="BK221" s="173" t="n">
        <f aca="false">ROUND(I221*H221,2)</f>
        <v>0</v>
      </c>
      <c r="BL221" s="3" t="s">
        <v>155</v>
      </c>
      <c r="BM221" s="172" t="s">
        <v>418</v>
      </c>
    </row>
    <row r="222" s="27" customFormat="true" ht="24.15" hidden="false" customHeight="true" outlineLevel="0" collapsed="false">
      <c r="A222" s="22"/>
      <c r="B222" s="160"/>
      <c r="C222" s="161" t="s">
        <v>419</v>
      </c>
      <c r="D222" s="161" t="s">
        <v>124</v>
      </c>
      <c r="E222" s="162" t="s">
        <v>420</v>
      </c>
      <c r="F222" s="163" t="s">
        <v>421</v>
      </c>
      <c r="G222" s="164" t="s">
        <v>127</v>
      </c>
      <c r="H222" s="165" t="n">
        <v>2.35</v>
      </c>
      <c r="I222" s="166"/>
      <c r="J222" s="167" t="n">
        <f aca="false">ROUND(I222*H222,2)</f>
        <v>0</v>
      </c>
      <c r="K222" s="163" t="s">
        <v>128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0.00014</v>
      </c>
      <c r="R222" s="170" t="n">
        <f aca="false">Q222*H222</f>
        <v>0.000329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155</v>
      </c>
      <c r="AT222" s="172" t="s">
        <v>124</v>
      </c>
      <c r="AU222" s="172" t="s">
        <v>130</v>
      </c>
      <c r="AY222" s="3" t="s">
        <v>121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130</v>
      </c>
      <c r="BK222" s="173" t="n">
        <f aca="false">ROUND(I222*H222,2)</f>
        <v>0</v>
      </c>
      <c r="BL222" s="3" t="s">
        <v>155</v>
      </c>
      <c r="BM222" s="172" t="s">
        <v>422</v>
      </c>
    </row>
    <row r="223" s="27" customFormat="true" ht="24.15" hidden="false" customHeight="true" outlineLevel="0" collapsed="false">
      <c r="A223" s="22"/>
      <c r="B223" s="160"/>
      <c r="C223" s="161" t="s">
        <v>423</v>
      </c>
      <c r="D223" s="161" t="s">
        <v>124</v>
      </c>
      <c r="E223" s="162" t="s">
        <v>424</v>
      </c>
      <c r="F223" s="163" t="s">
        <v>425</v>
      </c>
      <c r="G223" s="164" t="s">
        <v>127</v>
      </c>
      <c r="H223" s="165" t="n">
        <v>2.35</v>
      </c>
      <c r="I223" s="166"/>
      <c r="J223" s="167" t="n">
        <f aca="false">ROUND(I223*H223,2)</f>
        <v>0</v>
      </c>
      <c r="K223" s="163" t="s">
        <v>128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0.00012</v>
      </c>
      <c r="R223" s="170" t="n">
        <f aca="false">Q223*H223</f>
        <v>0.000282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155</v>
      </c>
      <c r="AT223" s="172" t="s">
        <v>124</v>
      </c>
      <c r="AU223" s="172" t="s">
        <v>130</v>
      </c>
      <c r="AY223" s="3" t="s">
        <v>121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130</v>
      </c>
      <c r="BK223" s="173" t="n">
        <f aca="false">ROUND(I223*H223,2)</f>
        <v>0</v>
      </c>
      <c r="BL223" s="3" t="s">
        <v>155</v>
      </c>
      <c r="BM223" s="172" t="s">
        <v>426</v>
      </c>
    </row>
    <row r="224" s="27" customFormat="true" ht="24.15" hidden="false" customHeight="true" outlineLevel="0" collapsed="false">
      <c r="A224" s="22"/>
      <c r="B224" s="160"/>
      <c r="C224" s="161" t="s">
        <v>427</v>
      </c>
      <c r="D224" s="161" t="s">
        <v>124</v>
      </c>
      <c r="E224" s="162" t="s">
        <v>428</v>
      </c>
      <c r="F224" s="163" t="s">
        <v>429</v>
      </c>
      <c r="G224" s="164" t="s">
        <v>127</v>
      </c>
      <c r="H224" s="165" t="n">
        <v>2.35</v>
      </c>
      <c r="I224" s="166"/>
      <c r="J224" s="167" t="n">
        <f aca="false">ROUND(I224*H224,2)</f>
        <v>0</v>
      </c>
      <c r="K224" s="163" t="s">
        <v>128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0.00012</v>
      </c>
      <c r="R224" s="170" t="n">
        <f aca="false">Q224*H224</f>
        <v>0.000282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155</v>
      </c>
      <c r="AT224" s="172" t="s">
        <v>124</v>
      </c>
      <c r="AU224" s="172" t="s">
        <v>130</v>
      </c>
      <c r="AY224" s="3" t="s">
        <v>121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130</v>
      </c>
      <c r="BK224" s="173" t="n">
        <f aca="false">ROUND(I224*H224,2)</f>
        <v>0</v>
      </c>
      <c r="BL224" s="3" t="s">
        <v>155</v>
      </c>
      <c r="BM224" s="172" t="s">
        <v>430</v>
      </c>
    </row>
    <row r="225" s="27" customFormat="true" ht="16.5" hidden="false" customHeight="true" outlineLevel="0" collapsed="false">
      <c r="A225" s="22"/>
      <c r="B225" s="160"/>
      <c r="C225" s="161" t="s">
        <v>431</v>
      </c>
      <c r="D225" s="161" t="s">
        <v>124</v>
      </c>
      <c r="E225" s="162" t="s">
        <v>432</v>
      </c>
      <c r="F225" s="163" t="s">
        <v>433</v>
      </c>
      <c r="G225" s="164" t="s">
        <v>148</v>
      </c>
      <c r="H225" s="165" t="n">
        <v>3</v>
      </c>
      <c r="I225" s="166"/>
      <c r="J225" s="167" t="n">
        <f aca="false">ROUND(I225*H225,2)</f>
        <v>0</v>
      </c>
      <c r="K225" s="163"/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0.00012</v>
      </c>
      <c r="R225" s="170" t="n">
        <f aca="false">Q225*H225</f>
        <v>0.00036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155</v>
      </c>
      <c r="AT225" s="172" t="s">
        <v>124</v>
      </c>
      <c r="AU225" s="172" t="s">
        <v>130</v>
      </c>
      <c r="AY225" s="3" t="s">
        <v>121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130</v>
      </c>
      <c r="BK225" s="173" t="n">
        <f aca="false">ROUND(I225*H225,2)</f>
        <v>0</v>
      </c>
      <c r="BL225" s="3" t="s">
        <v>155</v>
      </c>
      <c r="BM225" s="172" t="s">
        <v>434</v>
      </c>
    </row>
    <row r="226" s="146" customFormat="true" ht="22.8" hidden="false" customHeight="true" outlineLevel="0" collapsed="false">
      <c r="B226" s="147"/>
      <c r="D226" s="148" t="s">
        <v>73</v>
      </c>
      <c r="E226" s="158" t="s">
        <v>435</v>
      </c>
      <c r="F226" s="158" t="s">
        <v>436</v>
      </c>
      <c r="I226" s="150"/>
      <c r="J226" s="159" t="n">
        <f aca="false">BK226</f>
        <v>0</v>
      </c>
      <c r="L226" s="147"/>
      <c r="M226" s="152"/>
      <c r="N226" s="153"/>
      <c r="O226" s="153"/>
      <c r="P226" s="154" t="n">
        <f aca="false">SUM(P227:P236)</f>
        <v>0</v>
      </c>
      <c r="Q226" s="153"/>
      <c r="R226" s="154" t="n">
        <f aca="false">SUM(R227:R236)</f>
        <v>0.1700297</v>
      </c>
      <c r="S226" s="153"/>
      <c r="T226" s="155" t="n">
        <f aca="false">SUM(T227:T236)</f>
        <v>0.0351943</v>
      </c>
      <c r="AR226" s="148" t="s">
        <v>130</v>
      </c>
      <c r="AT226" s="156" t="s">
        <v>73</v>
      </c>
      <c r="AU226" s="156" t="s">
        <v>79</v>
      </c>
      <c r="AY226" s="148" t="s">
        <v>121</v>
      </c>
      <c r="BK226" s="157" t="n">
        <f aca="false">SUM(BK227:BK236)</f>
        <v>0</v>
      </c>
    </row>
    <row r="227" s="27" customFormat="true" ht="16.5" hidden="false" customHeight="true" outlineLevel="0" collapsed="false">
      <c r="A227" s="22"/>
      <c r="B227" s="160"/>
      <c r="C227" s="161" t="s">
        <v>437</v>
      </c>
      <c r="D227" s="161" t="s">
        <v>124</v>
      </c>
      <c r="E227" s="162" t="s">
        <v>438</v>
      </c>
      <c r="F227" s="163" t="s">
        <v>439</v>
      </c>
      <c r="G227" s="164" t="s">
        <v>127</v>
      </c>
      <c r="H227" s="165" t="n">
        <v>113.53</v>
      </c>
      <c r="I227" s="166"/>
      <c r="J227" s="167" t="n">
        <f aca="false">ROUND(I227*H227,2)</f>
        <v>0</v>
      </c>
      <c r="K227" s="163" t="s">
        <v>128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0.001</v>
      </c>
      <c r="R227" s="170" t="n">
        <f aca="false">Q227*H227</f>
        <v>0.11353</v>
      </c>
      <c r="S227" s="170" t="n">
        <v>0.00031</v>
      </c>
      <c r="T227" s="171" t="n">
        <f aca="false">S227*H227</f>
        <v>0.0351943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155</v>
      </c>
      <c r="AT227" s="172" t="s">
        <v>124</v>
      </c>
      <c r="AU227" s="172" t="s">
        <v>130</v>
      </c>
      <c r="AY227" s="3" t="s">
        <v>121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130</v>
      </c>
      <c r="BK227" s="173" t="n">
        <f aca="false">ROUND(I227*H227,2)</f>
        <v>0</v>
      </c>
      <c r="BL227" s="3" t="s">
        <v>155</v>
      </c>
      <c r="BM227" s="172" t="s">
        <v>440</v>
      </c>
    </row>
    <row r="228" s="204" customFormat="true" ht="12.8" hidden="false" customHeight="false" outlineLevel="0" collapsed="false">
      <c r="B228" s="205"/>
      <c r="D228" s="176" t="s">
        <v>132</v>
      </c>
      <c r="E228" s="206"/>
      <c r="F228" s="207" t="s">
        <v>441</v>
      </c>
      <c r="H228" s="206"/>
      <c r="I228" s="208"/>
      <c r="L228" s="205"/>
      <c r="M228" s="209"/>
      <c r="N228" s="210"/>
      <c r="O228" s="210"/>
      <c r="P228" s="210"/>
      <c r="Q228" s="210"/>
      <c r="R228" s="210"/>
      <c r="S228" s="210"/>
      <c r="T228" s="211"/>
      <c r="AT228" s="206" t="s">
        <v>132</v>
      </c>
      <c r="AU228" s="206" t="s">
        <v>130</v>
      </c>
      <c r="AV228" s="204" t="s">
        <v>79</v>
      </c>
      <c r="AW228" s="204" t="s">
        <v>31</v>
      </c>
      <c r="AX228" s="204" t="s">
        <v>74</v>
      </c>
      <c r="AY228" s="206" t="s">
        <v>121</v>
      </c>
    </row>
    <row r="229" s="174" customFormat="true" ht="12.8" hidden="false" customHeight="false" outlineLevel="0" collapsed="false">
      <c r="B229" s="175"/>
      <c r="D229" s="176" t="s">
        <v>132</v>
      </c>
      <c r="E229" s="177"/>
      <c r="F229" s="178" t="s">
        <v>442</v>
      </c>
      <c r="H229" s="179" t="n">
        <v>9.6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132</v>
      </c>
      <c r="AU229" s="177" t="s">
        <v>130</v>
      </c>
      <c r="AV229" s="174" t="s">
        <v>130</v>
      </c>
      <c r="AW229" s="174" t="s">
        <v>31</v>
      </c>
      <c r="AX229" s="174" t="s">
        <v>74</v>
      </c>
      <c r="AY229" s="177" t="s">
        <v>121</v>
      </c>
    </row>
    <row r="230" s="174" customFormat="true" ht="12.8" hidden="false" customHeight="false" outlineLevel="0" collapsed="false">
      <c r="B230" s="175"/>
      <c r="D230" s="176" t="s">
        <v>132</v>
      </c>
      <c r="E230" s="177"/>
      <c r="F230" s="178" t="s">
        <v>443</v>
      </c>
      <c r="H230" s="179" t="n">
        <v>67.84</v>
      </c>
      <c r="I230" s="180"/>
      <c r="L230" s="175"/>
      <c r="M230" s="181"/>
      <c r="N230" s="182"/>
      <c r="O230" s="182"/>
      <c r="P230" s="182"/>
      <c r="Q230" s="182"/>
      <c r="R230" s="182"/>
      <c r="S230" s="182"/>
      <c r="T230" s="183"/>
      <c r="AT230" s="177" t="s">
        <v>132</v>
      </c>
      <c r="AU230" s="177" t="s">
        <v>130</v>
      </c>
      <c r="AV230" s="174" t="s">
        <v>130</v>
      </c>
      <c r="AW230" s="174" t="s">
        <v>31</v>
      </c>
      <c r="AX230" s="174" t="s">
        <v>74</v>
      </c>
      <c r="AY230" s="177" t="s">
        <v>121</v>
      </c>
    </row>
    <row r="231" s="174" customFormat="true" ht="12.8" hidden="false" customHeight="false" outlineLevel="0" collapsed="false">
      <c r="B231" s="175"/>
      <c r="D231" s="176" t="s">
        <v>132</v>
      </c>
      <c r="E231" s="177"/>
      <c r="F231" s="178" t="s">
        <v>444</v>
      </c>
      <c r="H231" s="179" t="n">
        <v>36.09</v>
      </c>
      <c r="I231" s="180"/>
      <c r="L231" s="175"/>
      <c r="M231" s="181"/>
      <c r="N231" s="182"/>
      <c r="O231" s="182"/>
      <c r="P231" s="182"/>
      <c r="Q231" s="182"/>
      <c r="R231" s="182"/>
      <c r="S231" s="182"/>
      <c r="T231" s="183"/>
      <c r="AT231" s="177" t="s">
        <v>132</v>
      </c>
      <c r="AU231" s="177" t="s">
        <v>130</v>
      </c>
      <c r="AV231" s="174" t="s">
        <v>130</v>
      </c>
      <c r="AW231" s="174" t="s">
        <v>31</v>
      </c>
      <c r="AX231" s="174" t="s">
        <v>74</v>
      </c>
      <c r="AY231" s="177" t="s">
        <v>121</v>
      </c>
    </row>
    <row r="232" s="184" customFormat="true" ht="12.8" hidden="false" customHeight="false" outlineLevel="0" collapsed="false">
      <c r="B232" s="185"/>
      <c r="D232" s="176" t="s">
        <v>132</v>
      </c>
      <c r="E232" s="186"/>
      <c r="F232" s="187" t="s">
        <v>136</v>
      </c>
      <c r="H232" s="188" t="n">
        <v>113.53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132</v>
      </c>
      <c r="AU232" s="186" t="s">
        <v>130</v>
      </c>
      <c r="AV232" s="184" t="s">
        <v>129</v>
      </c>
      <c r="AW232" s="184" t="s">
        <v>31</v>
      </c>
      <c r="AX232" s="184" t="s">
        <v>79</v>
      </c>
      <c r="AY232" s="186" t="s">
        <v>121</v>
      </c>
    </row>
    <row r="233" s="27" customFormat="true" ht="24.15" hidden="false" customHeight="true" outlineLevel="0" collapsed="false">
      <c r="A233" s="22"/>
      <c r="B233" s="160"/>
      <c r="C233" s="161" t="s">
        <v>445</v>
      </c>
      <c r="D233" s="161" t="s">
        <v>124</v>
      </c>
      <c r="E233" s="162" t="s">
        <v>446</v>
      </c>
      <c r="F233" s="163" t="s">
        <v>447</v>
      </c>
      <c r="G233" s="164" t="s">
        <v>127</v>
      </c>
      <c r="H233" s="165" t="n">
        <v>113.53</v>
      </c>
      <c r="I233" s="166"/>
      <c r="J233" s="167" t="n">
        <f aca="false">ROUND(I233*H233,2)</f>
        <v>0</v>
      </c>
      <c r="K233" s="163" t="s">
        <v>128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155</v>
      </c>
      <c r="AT233" s="172" t="s">
        <v>124</v>
      </c>
      <c r="AU233" s="172" t="s">
        <v>130</v>
      </c>
      <c r="AY233" s="3" t="s">
        <v>121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130</v>
      </c>
      <c r="BK233" s="173" t="n">
        <f aca="false">ROUND(I233*H233,2)</f>
        <v>0</v>
      </c>
      <c r="BL233" s="3" t="s">
        <v>155</v>
      </c>
      <c r="BM233" s="172" t="s">
        <v>448</v>
      </c>
    </row>
    <row r="234" s="27" customFormat="true" ht="24.15" hidden="false" customHeight="true" outlineLevel="0" collapsed="false">
      <c r="A234" s="22"/>
      <c r="B234" s="160"/>
      <c r="C234" s="161" t="s">
        <v>449</v>
      </c>
      <c r="D234" s="161" t="s">
        <v>124</v>
      </c>
      <c r="E234" s="162" t="s">
        <v>450</v>
      </c>
      <c r="F234" s="163" t="s">
        <v>451</v>
      </c>
      <c r="G234" s="164" t="s">
        <v>127</v>
      </c>
      <c r="H234" s="165" t="n">
        <v>3</v>
      </c>
      <c r="I234" s="166"/>
      <c r="J234" s="167" t="n">
        <f aca="false">ROUND(I234*H234,2)</f>
        <v>0</v>
      </c>
      <c r="K234" s="163" t="s">
        <v>128</v>
      </c>
      <c r="L234" s="23"/>
      <c r="M234" s="168"/>
      <c r="N234" s="169" t="s">
        <v>40</v>
      </c>
      <c r="O234" s="60"/>
      <c r="P234" s="170" t="n">
        <f aca="false">O234*H234</f>
        <v>0</v>
      </c>
      <c r="Q234" s="170" t="n">
        <v>0.00029</v>
      </c>
      <c r="R234" s="170" t="n">
        <f aca="false">Q234*H234</f>
        <v>0.00087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155</v>
      </c>
      <c r="AT234" s="172" t="s">
        <v>124</v>
      </c>
      <c r="AU234" s="172" t="s">
        <v>130</v>
      </c>
      <c r="AY234" s="3" t="s">
        <v>121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130</v>
      </c>
      <c r="BK234" s="173" t="n">
        <f aca="false">ROUND(I234*H234,2)</f>
        <v>0</v>
      </c>
      <c r="BL234" s="3" t="s">
        <v>155</v>
      </c>
      <c r="BM234" s="172" t="s">
        <v>452</v>
      </c>
    </row>
    <row r="235" s="27" customFormat="true" ht="24.15" hidden="false" customHeight="true" outlineLevel="0" collapsed="false">
      <c r="A235" s="22"/>
      <c r="B235" s="160"/>
      <c r="C235" s="161" t="s">
        <v>453</v>
      </c>
      <c r="D235" s="161" t="s">
        <v>124</v>
      </c>
      <c r="E235" s="162" t="s">
        <v>454</v>
      </c>
      <c r="F235" s="163" t="s">
        <v>455</v>
      </c>
      <c r="G235" s="164" t="s">
        <v>127</v>
      </c>
      <c r="H235" s="165" t="n">
        <v>113.53</v>
      </c>
      <c r="I235" s="166"/>
      <c r="J235" s="167" t="n">
        <f aca="false">ROUND(I235*H235,2)</f>
        <v>0</v>
      </c>
      <c r="K235" s="163" t="s">
        <v>128</v>
      </c>
      <c r="L235" s="23"/>
      <c r="M235" s="168"/>
      <c r="N235" s="169" t="s">
        <v>40</v>
      </c>
      <c r="O235" s="60"/>
      <c r="P235" s="170" t="n">
        <f aca="false">O235*H235</f>
        <v>0</v>
      </c>
      <c r="Q235" s="170" t="n">
        <v>0.0002</v>
      </c>
      <c r="R235" s="170" t="n">
        <f aca="false">Q235*H235</f>
        <v>0.022706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155</v>
      </c>
      <c r="AT235" s="172" t="s">
        <v>124</v>
      </c>
      <c r="AU235" s="172" t="s">
        <v>130</v>
      </c>
      <c r="AY235" s="3" t="s">
        <v>121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130</v>
      </c>
      <c r="BK235" s="173" t="n">
        <f aca="false">ROUND(I235*H235,2)</f>
        <v>0</v>
      </c>
      <c r="BL235" s="3" t="s">
        <v>155</v>
      </c>
      <c r="BM235" s="172" t="s">
        <v>456</v>
      </c>
    </row>
    <row r="236" s="27" customFormat="true" ht="24.15" hidden="false" customHeight="true" outlineLevel="0" collapsed="false">
      <c r="A236" s="22"/>
      <c r="B236" s="160"/>
      <c r="C236" s="161" t="s">
        <v>457</v>
      </c>
      <c r="D236" s="161" t="s">
        <v>124</v>
      </c>
      <c r="E236" s="162" t="s">
        <v>458</v>
      </c>
      <c r="F236" s="163" t="s">
        <v>459</v>
      </c>
      <c r="G236" s="164" t="s">
        <v>127</v>
      </c>
      <c r="H236" s="165" t="n">
        <v>113.53</v>
      </c>
      <c r="I236" s="166"/>
      <c r="J236" s="167" t="n">
        <f aca="false">ROUND(I236*H236,2)</f>
        <v>0</v>
      </c>
      <c r="K236" s="163" t="s">
        <v>128</v>
      </c>
      <c r="L236" s="23"/>
      <c r="M236" s="168"/>
      <c r="N236" s="169" t="s">
        <v>40</v>
      </c>
      <c r="O236" s="60"/>
      <c r="P236" s="170" t="n">
        <f aca="false">O236*H236</f>
        <v>0</v>
      </c>
      <c r="Q236" s="170" t="n">
        <v>0.00029</v>
      </c>
      <c r="R236" s="170" t="n">
        <f aca="false">Q236*H236</f>
        <v>0.0329237</v>
      </c>
      <c r="S236" s="170" t="n">
        <v>0</v>
      </c>
      <c r="T236" s="171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155</v>
      </c>
      <c r="AT236" s="172" t="s">
        <v>124</v>
      </c>
      <c r="AU236" s="172" t="s">
        <v>130</v>
      </c>
      <c r="AY236" s="3" t="s">
        <v>121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130</v>
      </c>
      <c r="BK236" s="173" t="n">
        <f aca="false">ROUND(I236*H236,2)</f>
        <v>0</v>
      </c>
      <c r="BL236" s="3" t="s">
        <v>155</v>
      </c>
      <c r="BM236" s="172" t="s">
        <v>460</v>
      </c>
    </row>
    <row r="237" s="146" customFormat="true" ht="25.9" hidden="false" customHeight="true" outlineLevel="0" collapsed="false">
      <c r="B237" s="147"/>
      <c r="D237" s="148" t="s">
        <v>73</v>
      </c>
      <c r="E237" s="149" t="s">
        <v>461</v>
      </c>
      <c r="F237" s="149" t="s">
        <v>462</v>
      </c>
      <c r="I237" s="150"/>
      <c r="J237" s="151" t="n">
        <f aca="false">BK237</f>
        <v>0</v>
      </c>
      <c r="L237" s="147"/>
      <c r="M237" s="152"/>
      <c r="N237" s="153"/>
      <c r="O237" s="153"/>
      <c r="P237" s="154" t="n">
        <f aca="false">SUM(P238:P239)</f>
        <v>0</v>
      </c>
      <c r="Q237" s="153"/>
      <c r="R237" s="154" t="n">
        <f aca="false">SUM(R238:R239)</f>
        <v>0</v>
      </c>
      <c r="S237" s="153"/>
      <c r="T237" s="155" t="n">
        <f aca="false">SUM(T238:T239)</f>
        <v>0</v>
      </c>
      <c r="AR237" s="148" t="s">
        <v>129</v>
      </c>
      <c r="AT237" s="156" t="s">
        <v>73</v>
      </c>
      <c r="AU237" s="156" t="s">
        <v>74</v>
      </c>
      <c r="AY237" s="148" t="s">
        <v>121</v>
      </c>
      <c r="BK237" s="157" t="n">
        <f aca="false">SUM(BK238:BK239)</f>
        <v>0</v>
      </c>
    </row>
    <row r="238" s="27" customFormat="true" ht="16.5" hidden="false" customHeight="true" outlineLevel="0" collapsed="false">
      <c r="A238" s="22"/>
      <c r="B238" s="160"/>
      <c r="C238" s="161" t="s">
        <v>463</v>
      </c>
      <c r="D238" s="161" t="s">
        <v>124</v>
      </c>
      <c r="E238" s="162" t="s">
        <v>464</v>
      </c>
      <c r="F238" s="163" t="s">
        <v>465</v>
      </c>
      <c r="G238" s="164" t="s">
        <v>144</v>
      </c>
      <c r="H238" s="165" t="n">
        <v>5</v>
      </c>
      <c r="I238" s="166"/>
      <c r="J238" s="167" t="n">
        <f aca="false">ROUND(I238*H238,2)</f>
        <v>0</v>
      </c>
      <c r="K238" s="163" t="s">
        <v>128</v>
      </c>
      <c r="L238" s="23"/>
      <c r="M238" s="168"/>
      <c r="N238" s="169" t="s">
        <v>40</v>
      </c>
      <c r="O238" s="60"/>
      <c r="P238" s="170" t="n">
        <f aca="false">O238*H238</f>
        <v>0</v>
      </c>
      <c r="Q238" s="170" t="n">
        <v>0</v>
      </c>
      <c r="R238" s="170" t="n">
        <f aca="false">Q238*H238</f>
        <v>0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466</v>
      </c>
      <c r="AT238" s="172" t="s">
        <v>124</v>
      </c>
      <c r="AU238" s="172" t="s">
        <v>79</v>
      </c>
      <c r="AY238" s="3" t="s">
        <v>121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130</v>
      </c>
      <c r="BK238" s="173" t="n">
        <f aca="false">ROUND(I238*H238,2)</f>
        <v>0</v>
      </c>
      <c r="BL238" s="3" t="s">
        <v>466</v>
      </c>
      <c r="BM238" s="172" t="s">
        <v>467</v>
      </c>
    </row>
    <row r="239" s="27" customFormat="true" ht="16.5" hidden="false" customHeight="true" outlineLevel="0" collapsed="false">
      <c r="A239" s="22"/>
      <c r="B239" s="160"/>
      <c r="C239" s="161" t="s">
        <v>468</v>
      </c>
      <c r="D239" s="161" t="s">
        <v>124</v>
      </c>
      <c r="E239" s="162" t="s">
        <v>469</v>
      </c>
      <c r="F239" s="163" t="s">
        <v>470</v>
      </c>
      <c r="G239" s="164" t="s">
        <v>144</v>
      </c>
      <c r="H239" s="165" t="n">
        <v>4</v>
      </c>
      <c r="I239" s="166"/>
      <c r="J239" s="167" t="n">
        <f aca="false">ROUND(I239*H239,2)</f>
        <v>0</v>
      </c>
      <c r="K239" s="163" t="s">
        <v>128</v>
      </c>
      <c r="L239" s="23"/>
      <c r="M239" s="168"/>
      <c r="N239" s="169" t="s">
        <v>40</v>
      </c>
      <c r="O239" s="60"/>
      <c r="P239" s="170" t="n">
        <f aca="false">O239*H239</f>
        <v>0</v>
      </c>
      <c r="Q239" s="170" t="n">
        <v>0</v>
      </c>
      <c r="R239" s="170" t="n">
        <f aca="false">Q239*H239</f>
        <v>0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466</v>
      </c>
      <c r="AT239" s="172" t="s">
        <v>124</v>
      </c>
      <c r="AU239" s="172" t="s">
        <v>79</v>
      </c>
      <c r="AY239" s="3" t="s">
        <v>121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130</v>
      </c>
      <c r="BK239" s="173" t="n">
        <f aca="false">ROUND(I239*H239,2)</f>
        <v>0</v>
      </c>
      <c r="BL239" s="3" t="s">
        <v>466</v>
      </c>
      <c r="BM239" s="172" t="s">
        <v>471</v>
      </c>
    </row>
    <row r="240" s="146" customFormat="true" ht="25.9" hidden="false" customHeight="true" outlineLevel="0" collapsed="false">
      <c r="B240" s="147"/>
      <c r="D240" s="148" t="s">
        <v>73</v>
      </c>
      <c r="E240" s="149" t="s">
        <v>472</v>
      </c>
      <c r="F240" s="149" t="s">
        <v>473</v>
      </c>
      <c r="I240" s="150"/>
      <c r="J240" s="151" t="n">
        <f aca="false">BK240</f>
        <v>0</v>
      </c>
      <c r="L240" s="147"/>
      <c r="M240" s="152"/>
      <c r="N240" s="153"/>
      <c r="O240" s="153"/>
      <c r="P240" s="154" t="n">
        <f aca="false">P241+P243</f>
        <v>0</v>
      </c>
      <c r="Q240" s="153"/>
      <c r="R240" s="154" t="n">
        <f aca="false">R241+R243</f>
        <v>0</v>
      </c>
      <c r="S240" s="153"/>
      <c r="T240" s="155" t="n">
        <f aca="false">T241+T243</f>
        <v>0</v>
      </c>
      <c r="AR240" s="148" t="s">
        <v>152</v>
      </c>
      <c r="AT240" s="156" t="s">
        <v>73</v>
      </c>
      <c r="AU240" s="156" t="s">
        <v>74</v>
      </c>
      <c r="AY240" s="148" t="s">
        <v>121</v>
      </c>
      <c r="BK240" s="157" t="n">
        <f aca="false">BK241+BK243</f>
        <v>0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474</v>
      </c>
      <c r="F241" s="158" t="s">
        <v>475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152</v>
      </c>
      <c r="AT241" s="156" t="s">
        <v>73</v>
      </c>
      <c r="AU241" s="156" t="s">
        <v>79</v>
      </c>
      <c r="AY241" s="148" t="s">
        <v>121</v>
      </c>
      <c r="BK241" s="157" t="n">
        <f aca="false">BK242</f>
        <v>0</v>
      </c>
    </row>
    <row r="242" s="27" customFormat="true" ht="16.5" hidden="false" customHeight="true" outlineLevel="0" collapsed="false">
      <c r="A242" s="22"/>
      <c r="B242" s="160"/>
      <c r="C242" s="161" t="s">
        <v>476</v>
      </c>
      <c r="D242" s="161" t="s">
        <v>124</v>
      </c>
      <c r="E242" s="162" t="s">
        <v>477</v>
      </c>
      <c r="F242" s="163" t="s">
        <v>478</v>
      </c>
      <c r="G242" s="164" t="s">
        <v>148</v>
      </c>
      <c r="H242" s="165" t="n">
        <v>1</v>
      </c>
      <c r="I242" s="166"/>
      <c r="J242" s="167" t="n">
        <f aca="false">ROUND(I242*H242,2)</f>
        <v>0</v>
      </c>
      <c r="K242" s="163" t="s">
        <v>128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479</v>
      </c>
      <c r="AT242" s="172" t="s">
        <v>124</v>
      </c>
      <c r="AU242" s="172" t="s">
        <v>130</v>
      </c>
      <c r="AY242" s="3" t="s">
        <v>121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130</v>
      </c>
      <c r="BK242" s="173" t="n">
        <f aca="false">ROUND(I242*H242,2)</f>
        <v>0</v>
      </c>
      <c r="BL242" s="3" t="s">
        <v>479</v>
      </c>
      <c r="BM242" s="172" t="s">
        <v>480</v>
      </c>
    </row>
    <row r="243" s="146" customFormat="true" ht="22.8" hidden="false" customHeight="true" outlineLevel="0" collapsed="false">
      <c r="B243" s="147"/>
      <c r="D243" s="148" t="s">
        <v>73</v>
      </c>
      <c r="E243" s="158" t="s">
        <v>481</v>
      </c>
      <c r="F243" s="158" t="s">
        <v>482</v>
      </c>
      <c r="I243" s="150"/>
      <c r="J243" s="159" t="n">
        <f aca="false">BK243</f>
        <v>0</v>
      </c>
      <c r="L243" s="147"/>
      <c r="M243" s="152"/>
      <c r="N243" s="153"/>
      <c r="O243" s="153"/>
      <c r="P243" s="154" t="n">
        <f aca="false">P244</f>
        <v>0</v>
      </c>
      <c r="Q243" s="153"/>
      <c r="R243" s="154" t="n">
        <f aca="false">R244</f>
        <v>0</v>
      </c>
      <c r="S243" s="153"/>
      <c r="T243" s="155" t="n">
        <f aca="false">T244</f>
        <v>0</v>
      </c>
      <c r="AR243" s="148" t="s">
        <v>152</v>
      </c>
      <c r="AT243" s="156" t="s">
        <v>73</v>
      </c>
      <c r="AU243" s="156" t="s">
        <v>79</v>
      </c>
      <c r="AY243" s="148" t="s">
        <v>121</v>
      </c>
      <c r="BK243" s="157" t="n">
        <f aca="false">BK244</f>
        <v>0</v>
      </c>
    </row>
    <row r="244" s="27" customFormat="true" ht="16.5" hidden="false" customHeight="true" outlineLevel="0" collapsed="false">
      <c r="A244" s="22"/>
      <c r="B244" s="160"/>
      <c r="C244" s="161" t="s">
        <v>483</v>
      </c>
      <c r="D244" s="161" t="s">
        <v>124</v>
      </c>
      <c r="E244" s="162" t="s">
        <v>484</v>
      </c>
      <c r="F244" s="163" t="s">
        <v>485</v>
      </c>
      <c r="G244" s="164" t="s">
        <v>148</v>
      </c>
      <c r="H244" s="165" t="n">
        <v>1</v>
      </c>
      <c r="I244" s="166"/>
      <c r="J244" s="167" t="n">
        <f aca="false">ROUND(I244*H244,2)</f>
        <v>0</v>
      </c>
      <c r="K244" s="163" t="s">
        <v>128</v>
      </c>
      <c r="L244" s="23"/>
      <c r="M244" s="212"/>
      <c r="N244" s="213" t="s">
        <v>40</v>
      </c>
      <c r="O244" s="214"/>
      <c r="P244" s="215" t="n">
        <f aca="false">O244*H244</f>
        <v>0</v>
      </c>
      <c r="Q244" s="215" t="n">
        <v>0</v>
      </c>
      <c r="R244" s="215" t="n">
        <f aca="false">Q244*H244</f>
        <v>0</v>
      </c>
      <c r="S244" s="215" t="n">
        <v>0</v>
      </c>
      <c r="T244" s="216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479</v>
      </c>
      <c r="AT244" s="172" t="s">
        <v>124</v>
      </c>
      <c r="AU244" s="172" t="s">
        <v>130</v>
      </c>
      <c r="AY244" s="3" t="s">
        <v>121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130</v>
      </c>
      <c r="BK244" s="173" t="n">
        <f aca="false">ROUND(I244*H244,2)</f>
        <v>0</v>
      </c>
      <c r="BL244" s="3" t="s">
        <v>479</v>
      </c>
      <c r="BM244" s="172" t="s">
        <v>486</v>
      </c>
    </row>
    <row r="245" s="27" customFormat="true" ht="6.95" hidden="false" customHeight="true" outlineLevel="0" collapsed="false">
      <c r="A245" s="22"/>
      <c r="B245" s="44"/>
      <c r="C245" s="45"/>
      <c r="D245" s="45"/>
      <c r="E245" s="45"/>
      <c r="F245" s="45"/>
      <c r="G245" s="45"/>
      <c r="H245" s="45"/>
      <c r="I245" s="45"/>
      <c r="J245" s="45"/>
      <c r="K245" s="45"/>
      <c r="L245" s="23"/>
      <c r="M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</row>
  </sheetData>
  <autoFilter ref="C130:K244"/>
  <mergeCells count="6">
    <mergeCell ref="L2:V2"/>
    <mergeCell ref="E7:H7"/>
    <mergeCell ref="E16:H16"/>
    <mergeCell ref="E25:H25"/>
    <mergeCell ref="E85:H85"/>
    <mergeCell ref="E123:H123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2024-06-03T12:27:04Z</dcterms:created>
  <dc:creator>DESKTOP-VKVVR07\Eva</dc:creator>
  <dc:description/>
  <dc:language>cs-CZ</dc:language>
  <cp:lastModifiedBy/>
  <cp:lastPrinted>2024-06-03T14:28:20Z</cp:lastPrinted>
  <dcterms:modified xsi:type="dcterms:W3CDTF">2024-06-03T14:29:02Z</dcterms:modified>
  <cp:revision>1</cp:revision>
  <dc:subject/>
  <dc:title/>
</cp:coreProperties>
</file>